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3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<sst xmlns="http://schemas.openxmlformats.org/spreadsheetml/2006/main" count="528" uniqueCount="264">
  <si>
    <r>
      <t>迁安市</t>
    </r>
    <r>
      <rPr>
        <sz val="24"/>
        <rFont val="Times New Roman"/>
        <family val="1"/>
      </rPr>
      <t>8</t>
    </r>
    <r>
      <rPr>
        <sz val="24"/>
        <rFont val="宋体"/>
        <family val="0"/>
      </rPr>
      <t>月份大气污染防治强化管控</t>
    </r>
    <r>
      <rPr>
        <sz val="24"/>
        <rFont val="华文中宋"/>
        <family val="0"/>
      </rPr>
      <t>钢铁行业（含高炉铸造）停限产执行表</t>
    </r>
  </si>
  <si>
    <r>
      <rPr>
        <sz val="14"/>
        <rFont val="宋体"/>
        <family val="0"/>
      </rPr>
      <t>序号</t>
    </r>
  </si>
  <si>
    <r>
      <rPr>
        <sz val="14"/>
        <rFont val="宋体"/>
        <family val="0"/>
      </rPr>
      <t>企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业</t>
    </r>
    <r>
      <rPr>
        <sz val="14"/>
        <rFont val="Times New Roman"/>
        <family val="1"/>
      </rPr>
      <t xml:space="preserve"> 
</t>
    </r>
    <r>
      <rPr>
        <sz val="14"/>
        <rFont val="宋体"/>
        <family val="0"/>
      </rPr>
      <t>名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称</t>
    </r>
  </si>
  <si>
    <r>
      <rPr>
        <sz val="14"/>
        <rFont val="宋体"/>
        <family val="0"/>
      </rPr>
      <t>牵头单位</t>
    </r>
  </si>
  <si>
    <r>
      <rPr>
        <sz val="14"/>
        <rFont val="宋体"/>
        <family val="0"/>
      </rPr>
      <t>监管责任单位</t>
    </r>
  </si>
  <si>
    <r>
      <rPr>
        <sz val="14"/>
        <rFont val="宋体"/>
        <family val="0"/>
      </rPr>
      <t>具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体</t>
    </r>
    <r>
      <rPr>
        <sz val="14"/>
        <rFont val="Times New Roman"/>
        <family val="1"/>
      </rPr>
      <t xml:space="preserve"> 
</t>
    </r>
    <r>
      <rPr>
        <sz val="14"/>
        <rFont val="宋体"/>
        <family val="0"/>
      </rPr>
      <t>地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址</t>
    </r>
  </si>
  <si>
    <r>
      <rPr>
        <sz val="16"/>
        <rFont val="宋体"/>
        <family val="0"/>
      </rPr>
      <t>限产装备（生产线）总产能及停产时间</t>
    </r>
  </si>
  <si>
    <r>
      <rPr>
        <sz val="12"/>
        <rFont val="宋体"/>
        <family val="0"/>
      </rPr>
      <t>限产比例</t>
    </r>
  </si>
  <si>
    <t>备注</t>
  </si>
  <si>
    <r>
      <rPr>
        <sz val="14"/>
        <rFont val="宋体"/>
        <family val="0"/>
      </rPr>
      <t>烧结</t>
    </r>
  </si>
  <si>
    <r>
      <rPr>
        <sz val="14"/>
        <rFont val="宋体"/>
        <family val="0"/>
      </rPr>
      <t>高炉</t>
    </r>
  </si>
  <si>
    <r>
      <rPr>
        <sz val="14"/>
        <rFont val="宋体"/>
        <family val="0"/>
      </rPr>
      <t>球团</t>
    </r>
  </si>
  <si>
    <r>
      <rPr>
        <sz val="12"/>
        <rFont val="宋体"/>
        <family val="0"/>
      </rPr>
      <t>生产设施编号及规模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（立方米）</t>
    </r>
  </si>
  <si>
    <r>
      <rPr>
        <sz val="12"/>
        <rFont val="宋体"/>
        <family val="0"/>
      </rPr>
      <t>产能（万吨）</t>
    </r>
  </si>
  <si>
    <r>
      <rPr>
        <sz val="12"/>
        <rFont val="宋体"/>
        <family val="0"/>
      </rPr>
      <t>停限产时段或天数</t>
    </r>
  </si>
  <si>
    <r>
      <rPr>
        <sz val="12"/>
        <rFont val="宋体"/>
        <family val="0"/>
      </rPr>
      <t>生产设施编号及规模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（平方米）</t>
    </r>
  </si>
  <si>
    <r>
      <rPr>
        <sz val="12"/>
        <rFont val="宋体"/>
        <family val="0"/>
      </rPr>
      <t>唐山燕山钢铁有限公司</t>
    </r>
  </si>
  <si>
    <r>
      <rPr>
        <sz val="12"/>
        <rFont val="宋体"/>
        <family val="0"/>
      </rPr>
      <t>工信局</t>
    </r>
    <r>
      <rPr>
        <sz val="12"/>
        <rFont val="Times New Roman"/>
        <family val="1"/>
      </rPr>
      <t xml:space="preserve"> 
</t>
    </r>
  </si>
  <si>
    <t>赵店子镇</t>
  </si>
  <si>
    <t>迁安火车站西侧</t>
  </si>
  <si>
    <t>1#132</t>
  </si>
  <si>
    <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时至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17</t>
    </r>
    <r>
      <rPr>
        <sz val="12"/>
        <rFont val="宋体"/>
        <family val="0"/>
      </rPr>
      <t>时停产，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日至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日每日</t>
    </r>
    <r>
      <rPr>
        <sz val="12"/>
        <rFont val="Times New Roman"/>
        <family val="1"/>
      </rPr>
      <t>5-17</t>
    </r>
    <r>
      <rPr>
        <sz val="12"/>
        <rFont val="宋体"/>
        <family val="0"/>
      </rPr>
      <t>时停产</t>
    </r>
  </si>
  <si>
    <t>1#450</t>
  </si>
  <si>
    <t>1#10.5</t>
  </si>
  <si>
    <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-8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日停产</t>
    </r>
  </si>
  <si>
    <r>
      <rPr>
        <sz val="12"/>
        <rFont val="宋体"/>
        <family val="0"/>
      </rPr>
      <t>烧结机限产</t>
    </r>
    <r>
      <rPr>
        <sz val="12"/>
        <rFont val="Times New Roman"/>
        <family val="1"/>
      </rPr>
      <t>50.12%</t>
    </r>
    <r>
      <rPr>
        <sz val="12"/>
        <rFont val="宋体"/>
        <family val="0"/>
      </rPr>
      <t>，
球团限产</t>
    </r>
    <r>
      <rPr>
        <sz val="12"/>
        <rFont val="Times New Roman"/>
        <family val="1"/>
      </rPr>
      <t>50.13%</t>
    </r>
    <r>
      <rPr>
        <sz val="12"/>
        <rFont val="宋体"/>
        <family val="0"/>
      </rPr>
      <t>，高炉限产</t>
    </r>
    <r>
      <rPr>
        <sz val="12"/>
        <rFont val="Times New Roman"/>
        <family val="1"/>
      </rPr>
      <t>30.03%</t>
    </r>
  </si>
  <si>
    <t>2#90</t>
  </si>
  <si>
    <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时至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17</t>
    </r>
    <r>
      <rPr>
        <sz val="12"/>
        <rFont val="宋体"/>
        <family val="0"/>
      </rPr>
      <t>时停产，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日至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日每日</t>
    </r>
    <r>
      <rPr>
        <sz val="12"/>
        <rFont val="Times New Roman"/>
        <family val="1"/>
      </rPr>
      <t>6-18</t>
    </r>
    <r>
      <rPr>
        <sz val="12"/>
        <rFont val="宋体"/>
        <family val="0"/>
      </rPr>
      <t>时停产</t>
    </r>
  </si>
  <si>
    <t>2#450</t>
  </si>
  <si>
    <t>2#10.5</t>
  </si>
  <si>
    <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日停产，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-8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日每日</t>
    </r>
    <r>
      <rPr>
        <sz val="12"/>
        <rFont val="Times New Roman"/>
        <family val="1"/>
      </rPr>
      <t>7-19</t>
    </r>
    <r>
      <rPr>
        <sz val="12"/>
        <rFont val="宋体"/>
        <family val="0"/>
      </rPr>
      <t>时停产</t>
    </r>
  </si>
  <si>
    <t>3#300</t>
  </si>
  <si>
    <t>5#1080</t>
  </si>
  <si>
    <t>3#10.5</t>
  </si>
  <si>
    <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日停产，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-8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日每日</t>
    </r>
    <r>
      <rPr>
        <sz val="12"/>
        <rFont val="Times New Roman"/>
        <family val="1"/>
      </rPr>
      <t>0-7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19-24</t>
    </r>
    <r>
      <rPr>
        <sz val="12"/>
        <rFont val="宋体"/>
        <family val="0"/>
      </rPr>
      <t>时停产</t>
    </r>
  </si>
  <si>
    <t>4#300</t>
  </si>
  <si>
    <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日至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日每日</t>
    </r>
    <r>
      <rPr>
        <sz val="12"/>
        <rFont val="Times New Roman"/>
        <family val="1"/>
      </rPr>
      <t>12-17</t>
    </r>
    <r>
      <rPr>
        <sz val="12"/>
        <rFont val="宋体"/>
        <family val="0"/>
      </rPr>
      <t>时停产</t>
    </r>
  </si>
  <si>
    <t>6#1080</t>
  </si>
  <si>
    <t>4#14</t>
  </si>
  <si>
    <t>5#300</t>
  </si>
  <si>
    <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时至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时停产，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日至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日每日</t>
    </r>
    <r>
      <rPr>
        <sz val="12"/>
        <rFont val="Times New Roman"/>
        <family val="1"/>
      </rPr>
      <t>0-6</t>
    </r>
    <r>
      <rPr>
        <sz val="12"/>
        <rFont val="宋体"/>
        <family val="0"/>
      </rPr>
      <t>时停产</t>
    </r>
  </si>
  <si>
    <t>7#2560</t>
  </si>
  <si>
    <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-8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18</t>
    </r>
    <r>
      <rPr>
        <sz val="12"/>
        <rFont val="宋体"/>
        <family val="0"/>
      </rPr>
      <t>时停产（共计</t>
    </r>
    <r>
      <rPr>
        <sz val="12"/>
        <rFont val="Times New Roman"/>
        <family val="1"/>
      </rPr>
      <t>22</t>
    </r>
    <r>
      <rPr>
        <sz val="12"/>
        <rFont val="宋体"/>
        <family val="0"/>
      </rPr>
      <t>.75天）</t>
    </r>
  </si>
  <si>
    <t>5#14</t>
  </si>
  <si>
    <t>8#2560</t>
  </si>
  <si>
    <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-8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日停产</t>
    </r>
  </si>
  <si>
    <t>6#16</t>
  </si>
  <si>
    <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17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-8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日停产</t>
    </r>
  </si>
  <si>
    <r>
      <rPr>
        <sz val="12"/>
        <rFont val="宋体"/>
        <family val="0"/>
      </rPr>
      <t>首钢股份公司迁安钢铁公司</t>
    </r>
  </si>
  <si>
    <t>工信局</t>
  </si>
  <si>
    <t>滨河街道</t>
  </si>
  <si>
    <t>迁安市西部工业区兆安街025号</t>
  </si>
  <si>
    <r>
      <t>1#99</t>
    </r>
    <r>
      <rPr>
        <sz val="12"/>
        <rFont val="宋体"/>
        <family val="0"/>
      </rPr>
      <t>平烧结机</t>
    </r>
  </si>
  <si>
    <t>8月7日8时至8月8日8时，8月15日8时至8月28日8时（14天）</t>
  </si>
  <si>
    <t>1#2650</t>
  </si>
  <si>
    <t>1#链篦机-回转窑</t>
  </si>
  <si>
    <t>压减20%机速</t>
  </si>
  <si>
    <t>烧结：20.06%         球团：20%</t>
  </si>
  <si>
    <r>
      <t>2#99</t>
    </r>
    <r>
      <rPr>
        <sz val="12"/>
        <rFont val="宋体"/>
        <family val="0"/>
      </rPr>
      <t>平烧结机</t>
    </r>
  </si>
  <si>
    <t>8月7日8时至8月8日8时（1天）</t>
  </si>
  <si>
    <t>2#2650</t>
  </si>
  <si>
    <t>2#链篦机-回转窑</t>
  </si>
  <si>
    <r>
      <rPr>
        <sz val="12"/>
        <rFont val="宋体"/>
        <family val="0"/>
      </rPr>
      <t>压减</t>
    </r>
    <r>
      <rPr>
        <sz val="12"/>
        <rFont val="Times New Roman"/>
        <family val="1"/>
      </rPr>
      <t>20%</t>
    </r>
    <r>
      <rPr>
        <sz val="12"/>
        <rFont val="宋体"/>
        <family val="0"/>
      </rPr>
      <t>机速</t>
    </r>
  </si>
  <si>
    <r>
      <t>3#99</t>
    </r>
    <r>
      <rPr>
        <sz val="12"/>
        <rFont val="宋体"/>
        <family val="0"/>
      </rPr>
      <t>平烧结机</t>
    </r>
  </si>
  <si>
    <t>3#4000</t>
  </si>
  <si>
    <r>
      <t>4#99</t>
    </r>
    <r>
      <rPr>
        <sz val="12"/>
        <rFont val="宋体"/>
        <family val="0"/>
      </rPr>
      <t>平烧结机</t>
    </r>
  </si>
  <si>
    <t>8月3日8时至8月14日8时（11天）</t>
  </si>
  <si>
    <r>
      <t>5#99</t>
    </r>
    <r>
      <rPr>
        <sz val="12"/>
        <rFont val="宋体"/>
        <family val="0"/>
      </rPr>
      <t>平烧结机</t>
    </r>
  </si>
  <si>
    <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时至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24</t>
    </r>
    <r>
      <rPr>
        <sz val="12"/>
        <rFont val="宋体"/>
        <family val="0"/>
      </rPr>
      <t>时（</t>
    </r>
    <r>
      <rPr>
        <sz val="12"/>
        <rFont val="Times New Roman"/>
        <family val="1"/>
      </rPr>
      <t>24.67</t>
    </r>
    <r>
      <rPr>
        <sz val="12"/>
        <rFont val="宋体"/>
        <family val="0"/>
      </rPr>
      <t>天）</t>
    </r>
  </si>
  <si>
    <r>
      <t>6#99</t>
    </r>
    <r>
      <rPr>
        <sz val="12"/>
        <rFont val="宋体"/>
        <family val="0"/>
      </rPr>
      <t>平烧结机</t>
    </r>
  </si>
  <si>
    <r>
      <t>7#360</t>
    </r>
    <r>
      <rPr>
        <sz val="12"/>
        <rFont val="宋体"/>
        <family val="0"/>
      </rPr>
      <t>平烧结机</t>
    </r>
  </si>
  <si>
    <t>8月28日8时至8月30日8时（2天）</t>
  </si>
  <si>
    <r>
      <rPr>
        <sz val="12"/>
        <rFont val="宋体"/>
        <family val="0"/>
      </rPr>
      <t>迁安市九江线材有限责任公司</t>
    </r>
  </si>
  <si>
    <t>木厂口镇</t>
  </si>
  <si>
    <t>迁安市木厂口镇松汀村南</t>
  </si>
  <si>
    <t>1#90</t>
  </si>
  <si>
    <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日至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日停产</t>
    </r>
  </si>
  <si>
    <t>1#480</t>
  </si>
  <si>
    <t>1#10</t>
  </si>
  <si>
    <t>烧结机限产50.01%，球团限产50%，高炉限产30.25%</t>
  </si>
  <si>
    <t>3#480</t>
  </si>
  <si>
    <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时至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时停产</t>
    </r>
  </si>
  <si>
    <t>2#10</t>
  </si>
  <si>
    <t>3#90</t>
  </si>
  <si>
    <t>4#1080</t>
  </si>
  <si>
    <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日至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日停产</t>
    </r>
  </si>
  <si>
    <t>3#10</t>
  </si>
  <si>
    <t>4#90</t>
  </si>
  <si>
    <t>4#10</t>
  </si>
  <si>
    <t>5#90</t>
  </si>
  <si>
    <t>6#90</t>
  </si>
  <si>
    <t>7#1080</t>
  </si>
  <si>
    <t>6#14</t>
  </si>
  <si>
    <t>7#90</t>
  </si>
  <si>
    <t>8#1080</t>
  </si>
  <si>
    <t>7#14</t>
  </si>
  <si>
    <t>8#152</t>
  </si>
  <si>
    <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日至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19</t>
    </r>
    <r>
      <rPr>
        <sz val="12"/>
        <rFont val="宋体"/>
        <family val="0"/>
      </rPr>
      <t>日停产</t>
    </r>
  </si>
  <si>
    <t>9#1080</t>
  </si>
  <si>
    <t>8#14</t>
  </si>
  <si>
    <t>9#152</t>
  </si>
  <si>
    <t>10#152</t>
  </si>
  <si>
    <t>11#152</t>
  </si>
  <si>
    <t>12#152</t>
  </si>
  <si>
    <r>
      <rPr>
        <sz val="12"/>
        <rFont val="宋体"/>
        <family val="0"/>
      </rPr>
      <t>河北鑫达钢铁有限公司</t>
    </r>
  </si>
  <si>
    <t>沙河驿镇</t>
  </si>
  <si>
    <t>迁安市沙河驿镇上炉村东</t>
  </si>
  <si>
    <t>4#160</t>
  </si>
  <si>
    <t>2#580</t>
  </si>
  <si>
    <t>1#14</t>
  </si>
  <si>
    <t>8月1日0时-8月17日0时停产</t>
  </si>
  <si>
    <t>烧结机限产50.02%，球团限产50.06%，高炉限产30.21%</t>
  </si>
  <si>
    <t>5#160</t>
  </si>
  <si>
    <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日至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日停产</t>
    </r>
  </si>
  <si>
    <t>2#14</t>
  </si>
  <si>
    <t>8月10日0时-8月11日24时、8月17日0时-8月31日24时停产</t>
  </si>
  <si>
    <t>6#160</t>
  </si>
  <si>
    <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26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时至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24</t>
    </r>
    <r>
      <rPr>
        <sz val="12"/>
        <rFont val="宋体"/>
        <family val="0"/>
      </rPr>
      <t>时停产</t>
    </r>
  </si>
  <si>
    <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时</t>
    </r>
    <r>
      <rPr>
        <sz val="12"/>
        <rFont val="Times New Roman"/>
        <family val="1"/>
      </rPr>
      <t>-8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时停产</t>
    </r>
  </si>
  <si>
    <t>3#16</t>
  </si>
  <si>
    <t>8月1日0时-8月15日0时、8月30日0时-8月31日24时停产</t>
  </si>
  <si>
    <t>7#160</t>
  </si>
  <si>
    <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日至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日停产，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16</t>
    </r>
    <r>
      <rPr>
        <sz val="12"/>
        <rFont val="宋体"/>
        <family val="0"/>
      </rPr>
      <t>日至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日停产</t>
    </r>
  </si>
  <si>
    <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时</t>
    </r>
    <r>
      <rPr>
        <sz val="12"/>
        <rFont val="Times New Roman"/>
        <family val="1"/>
      </rPr>
      <t>-8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24</t>
    </r>
    <r>
      <rPr>
        <sz val="12"/>
        <rFont val="宋体"/>
        <family val="0"/>
      </rPr>
      <t>时停产</t>
    </r>
  </si>
  <si>
    <t>4#16</t>
  </si>
  <si>
    <t>8月18日16时-8月31日24时停产</t>
  </si>
  <si>
    <t>8#160</t>
  </si>
  <si>
    <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日至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日停产</t>
    </r>
    <r>
      <rPr>
        <sz val="12"/>
        <rFont val="Times New Roman"/>
        <family val="1"/>
      </rPr>
      <t>,</t>
    </r>
  </si>
  <si>
    <r>
      <rPr>
        <sz val="12"/>
        <rFont val="宋体"/>
        <family val="0"/>
      </rPr>
      <t>唐山松汀钢铁有限公司</t>
    </r>
  </si>
  <si>
    <t>迁安市木厂口镇西北</t>
  </si>
  <si>
    <t>3#198</t>
  </si>
  <si>
    <r>
      <t xml:space="preserve">  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-5</t>
    </r>
    <r>
      <rPr>
        <sz val="12"/>
        <rFont val="宋体"/>
        <family val="0"/>
      </rPr>
      <t>日、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-15</t>
    </r>
    <r>
      <rPr>
        <sz val="12"/>
        <rFont val="宋体"/>
        <family val="0"/>
      </rPr>
      <t>日、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时</t>
    </r>
    <r>
      <rPr>
        <sz val="12"/>
        <rFont val="Times New Roman"/>
        <family val="1"/>
      </rPr>
      <t>-26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时</t>
    </r>
    <r>
      <rPr>
        <sz val="12"/>
        <rFont val="Times New Roman"/>
        <family val="1"/>
      </rPr>
      <t xml:space="preserve">                  </t>
    </r>
  </si>
  <si>
    <t>4#580</t>
  </si>
  <si>
    <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-31</t>
    </r>
    <r>
      <rPr>
        <sz val="12"/>
        <rFont val="宋体"/>
        <family val="0"/>
      </rPr>
      <t>日停产</t>
    </r>
  </si>
  <si>
    <t>烧结：50%                            球团：50%          炼铁：30.03%</t>
  </si>
  <si>
    <r>
      <t xml:space="preserve">  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-10</t>
    </r>
    <r>
      <rPr>
        <sz val="12"/>
        <rFont val="宋体"/>
        <family val="0"/>
      </rPr>
      <t>日、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16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-20</t>
    </r>
    <r>
      <rPr>
        <sz val="12"/>
        <rFont val="宋体"/>
        <family val="0"/>
      </rPr>
      <t>日、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26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时</t>
    </r>
    <r>
      <rPr>
        <sz val="12"/>
        <rFont val="Times New Roman"/>
        <family val="1"/>
      </rPr>
      <t>-31</t>
    </r>
    <r>
      <rPr>
        <sz val="12"/>
        <rFont val="宋体"/>
        <family val="0"/>
      </rPr>
      <t>日停产</t>
    </r>
    <r>
      <rPr>
        <sz val="12"/>
        <rFont val="Times New Roman"/>
        <family val="1"/>
      </rPr>
      <t xml:space="preserve">                                         </t>
    </r>
  </si>
  <si>
    <t>5#580</t>
  </si>
  <si>
    <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-29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时停产</t>
    </r>
  </si>
  <si>
    <r>
      <rPr>
        <sz val="12"/>
        <rFont val="宋体"/>
        <family val="0"/>
      </rPr>
      <t>河北荣信钢铁有限公司</t>
    </r>
  </si>
  <si>
    <t>迁安市沙河驿镇管庄子</t>
  </si>
  <si>
    <t>3#100</t>
  </si>
  <si>
    <t>3#450</t>
  </si>
  <si>
    <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-4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时停产</t>
    </r>
  </si>
  <si>
    <t>4#100</t>
  </si>
  <si>
    <t>4#480</t>
  </si>
  <si>
    <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日至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日停产</t>
    </r>
  </si>
  <si>
    <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时</t>
    </r>
    <r>
      <rPr>
        <sz val="12"/>
        <rFont val="Times New Roman"/>
        <family val="1"/>
      </rPr>
      <t>-25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时停产</t>
    </r>
  </si>
  <si>
    <t>2#200</t>
  </si>
  <si>
    <r>
      <t>8</t>
    </r>
    <r>
      <rPr>
        <sz val="12"/>
        <color indexed="10"/>
        <rFont val="宋体"/>
        <family val="0"/>
      </rPr>
      <t>月</t>
    </r>
    <r>
      <rPr>
        <sz val="12"/>
        <color indexed="10"/>
        <rFont val="Times New Roman"/>
        <family val="1"/>
      </rPr>
      <t>16</t>
    </r>
    <r>
      <rPr>
        <sz val="12"/>
        <color indexed="10"/>
        <rFont val="宋体"/>
        <family val="0"/>
      </rPr>
      <t>日至</t>
    </r>
    <r>
      <rPr>
        <sz val="12"/>
        <color indexed="10"/>
        <rFont val="Times New Roman"/>
        <family val="1"/>
      </rPr>
      <t>8</t>
    </r>
    <r>
      <rPr>
        <sz val="12"/>
        <color indexed="10"/>
        <rFont val="宋体"/>
        <family val="0"/>
      </rPr>
      <t>月</t>
    </r>
    <r>
      <rPr>
        <sz val="12"/>
        <color indexed="10"/>
        <rFont val="Times New Roman"/>
        <family val="1"/>
      </rPr>
      <t>23</t>
    </r>
    <r>
      <rPr>
        <sz val="12"/>
        <color indexed="10"/>
        <rFont val="宋体"/>
        <family val="0"/>
      </rPr>
      <t>日停产</t>
    </r>
  </si>
  <si>
    <t>2#1080</t>
  </si>
  <si>
    <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1-16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时、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时</t>
    </r>
    <r>
      <rPr>
        <sz val="12"/>
        <rFont val="Times New Roman"/>
        <family val="1"/>
      </rPr>
      <t>-31</t>
    </r>
    <r>
      <rPr>
        <sz val="12"/>
        <rFont val="宋体"/>
        <family val="0"/>
      </rPr>
      <t>日停产</t>
    </r>
  </si>
  <si>
    <t>1#200</t>
  </si>
  <si>
    <r>
      <t>8</t>
    </r>
    <r>
      <rPr>
        <sz val="12"/>
        <color indexed="10"/>
        <rFont val="宋体"/>
        <family val="0"/>
      </rPr>
      <t>月</t>
    </r>
    <r>
      <rPr>
        <sz val="12"/>
        <color indexed="10"/>
        <rFont val="Times New Roman"/>
        <family val="1"/>
      </rPr>
      <t>24</t>
    </r>
    <r>
      <rPr>
        <sz val="12"/>
        <color indexed="10"/>
        <rFont val="宋体"/>
        <family val="0"/>
      </rPr>
      <t>日</t>
    </r>
    <r>
      <rPr>
        <sz val="12"/>
        <color indexed="10"/>
        <rFont val="Times New Roman"/>
        <family val="1"/>
      </rPr>
      <t>12</t>
    </r>
    <r>
      <rPr>
        <sz val="12"/>
        <color indexed="10"/>
        <rFont val="宋体"/>
        <family val="0"/>
      </rPr>
      <t>时至</t>
    </r>
    <r>
      <rPr>
        <sz val="12"/>
        <color indexed="10"/>
        <rFont val="Times New Roman"/>
        <family val="1"/>
      </rPr>
      <t>8</t>
    </r>
    <r>
      <rPr>
        <sz val="12"/>
        <color indexed="10"/>
        <rFont val="宋体"/>
        <family val="0"/>
      </rPr>
      <t>月</t>
    </r>
    <r>
      <rPr>
        <sz val="12"/>
        <color indexed="10"/>
        <rFont val="Times New Roman"/>
        <family val="1"/>
      </rPr>
      <t>31</t>
    </r>
    <r>
      <rPr>
        <sz val="12"/>
        <color indexed="10"/>
        <rFont val="宋体"/>
        <family val="0"/>
      </rPr>
      <t>日</t>
    </r>
    <r>
      <rPr>
        <sz val="12"/>
        <color indexed="10"/>
        <rFont val="Times New Roman"/>
        <family val="1"/>
      </rPr>
      <t>24</t>
    </r>
    <r>
      <rPr>
        <sz val="12"/>
        <color indexed="10"/>
        <rFont val="宋体"/>
        <family val="0"/>
      </rPr>
      <t>时停产</t>
    </r>
  </si>
  <si>
    <t>1#1080</t>
  </si>
  <si>
    <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日至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日停产</t>
    </r>
  </si>
  <si>
    <r>
      <rPr>
        <sz val="12"/>
        <rFont val="宋体"/>
        <family val="0"/>
      </rPr>
      <t>迁安轧一钢铁集团有限公司</t>
    </r>
  </si>
  <si>
    <t>蔡园镇</t>
  </si>
  <si>
    <t>迁安市蔡园镇新庄村北</t>
  </si>
  <si>
    <t>3#580</t>
  </si>
  <si>
    <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17</t>
    </r>
    <r>
      <rPr>
        <sz val="12"/>
        <rFont val="宋体"/>
        <family val="0"/>
      </rPr>
      <t>日至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日停产（共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天）</t>
    </r>
  </si>
  <si>
    <t>烧结机限产38.17%，               球团限产50%，</t>
  </si>
  <si>
    <t>烧结机包含购买的50%成达产能；高炉包含购买的100%成达产能，成达烧结机和高炉全部停产</t>
  </si>
  <si>
    <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时至</t>
    </r>
    <r>
      <rPr>
        <sz val="12"/>
        <rFont val="Times New Roman"/>
        <family val="1"/>
      </rPr>
      <t>18</t>
    </r>
    <r>
      <rPr>
        <sz val="12"/>
        <rFont val="宋体"/>
        <family val="0"/>
      </rPr>
      <t>时停产，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27</t>
    </r>
    <r>
      <rPr>
        <sz val="12"/>
        <rFont val="宋体"/>
        <family val="0"/>
      </rPr>
      <t>日至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28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18</t>
    </r>
    <r>
      <rPr>
        <sz val="12"/>
        <rFont val="宋体"/>
        <family val="0"/>
      </rPr>
      <t>时停产（</t>
    </r>
    <r>
      <rPr>
        <sz val="12"/>
        <rFont val="Times New Roman"/>
        <family val="1"/>
      </rPr>
      <t>2.5</t>
    </r>
    <r>
      <rPr>
        <sz val="12"/>
        <rFont val="宋体"/>
        <family val="0"/>
      </rPr>
      <t>天）</t>
    </r>
  </si>
  <si>
    <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日至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16</t>
    </r>
    <r>
      <rPr>
        <sz val="12"/>
        <rFont val="宋体"/>
        <family val="0"/>
      </rPr>
      <t>日停产（</t>
    </r>
    <r>
      <rPr>
        <sz val="12"/>
        <rFont val="Times New Roman"/>
        <family val="1"/>
      </rPr>
      <t>16</t>
    </r>
    <r>
      <rPr>
        <sz val="12"/>
        <rFont val="宋体"/>
        <family val="0"/>
      </rPr>
      <t>天）</t>
    </r>
  </si>
  <si>
    <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29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18</t>
    </r>
    <r>
      <rPr>
        <sz val="12"/>
        <rFont val="宋体"/>
        <family val="0"/>
      </rPr>
      <t>时至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18</t>
    </r>
    <r>
      <rPr>
        <sz val="12"/>
        <rFont val="宋体"/>
        <family val="0"/>
      </rPr>
      <t>时停产（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天）</t>
    </r>
  </si>
  <si>
    <r>
      <rPr>
        <sz val="12"/>
        <rFont val="宋体"/>
        <family val="0"/>
      </rPr>
      <t>迁安市津唐球墨铸管有限公司</t>
    </r>
  </si>
  <si>
    <t xml:space="preserve">高新区 </t>
  </si>
  <si>
    <t>迁安镇新寨村东</t>
  </si>
  <si>
    <t>1#33</t>
  </si>
  <si>
    <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-10</t>
    </r>
    <r>
      <rPr>
        <sz val="12"/>
        <rFont val="宋体"/>
        <family val="0"/>
      </rPr>
      <t>日、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-15</t>
    </r>
    <r>
      <rPr>
        <sz val="12"/>
        <rFont val="宋体"/>
        <family val="0"/>
      </rPr>
      <t>日、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18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-20</t>
    </r>
    <r>
      <rPr>
        <sz val="12"/>
        <rFont val="宋体"/>
        <family val="0"/>
      </rPr>
      <t>日、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-25</t>
    </r>
    <r>
      <rPr>
        <sz val="12"/>
        <rFont val="宋体"/>
        <family val="0"/>
      </rPr>
      <t>日、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28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时</t>
    </r>
    <r>
      <rPr>
        <sz val="12"/>
        <rFont val="Times New Roman"/>
        <family val="1"/>
      </rPr>
      <t>-8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24</t>
    </r>
    <r>
      <rPr>
        <sz val="12"/>
        <rFont val="宋体"/>
        <family val="0"/>
      </rPr>
      <t>时停产（停产</t>
    </r>
    <r>
      <rPr>
        <sz val="12"/>
        <rFont val="Times New Roman"/>
        <family val="1"/>
      </rPr>
      <t>15.5</t>
    </r>
    <r>
      <rPr>
        <sz val="12"/>
        <rFont val="宋体"/>
        <family val="0"/>
      </rPr>
      <t>天）</t>
    </r>
  </si>
  <si>
    <t>1#210</t>
  </si>
  <si>
    <r>
      <rPr>
        <sz val="12"/>
        <rFont val="宋体"/>
        <family val="0"/>
      </rPr>
      <t>烧结机限产</t>
    </r>
    <r>
      <rPr>
        <sz val="12"/>
        <rFont val="Times New Roman"/>
        <family val="1"/>
      </rPr>
      <t>50%</t>
    </r>
  </si>
  <si>
    <t>2#128</t>
  </si>
  <si>
    <r>
      <rPr>
        <sz val="12"/>
        <rFont val="宋体"/>
        <family val="0"/>
      </rPr>
      <t>迁安市成达精密铸造有限公司</t>
    </r>
  </si>
  <si>
    <t>夏官营镇</t>
  </si>
  <si>
    <r>
      <rPr>
        <sz val="12"/>
        <rFont val="宋体"/>
        <family val="0"/>
      </rPr>
      <t>夏官营镇包官营村南</t>
    </r>
  </si>
  <si>
    <t>1#32</t>
  </si>
  <si>
    <t>烧结机限产100%，高炉限产100%</t>
  </si>
  <si>
    <t>成达烧结机和高炉全部停产,烧结50%产能及高炉100%产能转让给轧一钢铁</t>
  </si>
  <si>
    <t>2#32</t>
  </si>
  <si>
    <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日停产</t>
    </r>
  </si>
  <si>
    <r>
      <rPr>
        <sz val="12"/>
        <rFont val="宋体"/>
        <family val="0"/>
      </rPr>
      <t>河北京东管业有限公司</t>
    </r>
  </si>
  <si>
    <t>彭店子乡</t>
  </si>
  <si>
    <r>
      <rPr>
        <sz val="12"/>
        <rFont val="宋体"/>
        <family val="0"/>
      </rPr>
      <t>迁安市彭店子乡彭店子村北</t>
    </r>
  </si>
  <si>
    <t>2#36</t>
  </si>
  <si>
    <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16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18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24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26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29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0:00-12:00</t>
    </r>
    <r>
      <rPr>
        <sz val="12"/>
        <rFont val="宋体"/>
        <family val="0"/>
      </rPr>
      <t>时）日停产，（共计停产</t>
    </r>
    <r>
      <rPr>
        <sz val="12"/>
        <rFont val="Times New Roman"/>
        <family val="1"/>
      </rPr>
      <t>15.5</t>
    </r>
    <r>
      <rPr>
        <sz val="12"/>
        <rFont val="宋体"/>
        <family val="0"/>
      </rPr>
      <t>天）</t>
    </r>
  </si>
  <si>
    <t>烧结机限产50%</t>
  </si>
  <si>
    <r>
      <rPr>
        <sz val="24"/>
        <rFont val="宋体"/>
        <family val="0"/>
      </rPr>
      <t>迁安</t>
    </r>
    <r>
      <rPr>
        <sz val="24"/>
        <rFont val="华文中宋"/>
        <family val="0"/>
      </rPr>
      <t>市7月下旬加严管控大气污染防治钢铁行业停限产执行表</t>
    </r>
  </si>
  <si>
    <r>
      <rPr>
        <sz val="14"/>
        <rFont val="宋体"/>
        <family val="0"/>
      </rPr>
      <t>企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业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名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称</t>
    </r>
  </si>
  <si>
    <r>
      <rPr>
        <sz val="14"/>
        <rFont val="宋体"/>
        <family val="0"/>
      </rPr>
      <t>分管市领导</t>
    </r>
  </si>
  <si>
    <r>
      <rPr>
        <sz val="14"/>
        <rFont val="宋体"/>
        <family val="0"/>
      </rPr>
      <t>具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体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地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址</t>
    </r>
  </si>
  <si>
    <r>
      <rPr>
        <sz val="11"/>
        <rFont val="宋体"/>
        <family val="0"/>
      </rPr>
      <t>唐山燕山钢铁有限公司</t>
    </r>
  </si>
  <si>
    <r>
      <rPr>
        <sz val="11"/>
        <rFont val="宋体"/>
        <family val="0"/>
      </rPr>
      <t>孟祥中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（副市长）</t>
    </r>
    <r>
      <rPr>
        <sz val="11"/>
        <rFont val="Times New Roman"/>
        <family val="1"/>
      </rPr>
      <t>13803155938</t>
    </r>
  </si>
  <si>
    <r>
      <rPr>
        <sz val="11"/>
        <rFont val="宋体"/>
        <family val="0"/>
      </rPr>
      <t>工信局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郝爱东（局长）</t>
    </r>
    <r>
      <rPr>
        <sz val="11"/>
        <rFont val="Times New Roman"/>
        <family val="1"/>
      </rPr>
      <t>15032917699</t>
    </r>
  </si>
  <si>
    <r>
      <rPr>
        <sz val="11"/>
        <rFont val="宋体"/>
        <family val="0"/>
      </rPr>
      <t>赵店子镇李巍（镇长）</t>
    </r>
    <r>
      <rPr>
        <sz val="11"/>
        <rFont val="Times New Roman"/>
        <family val="1"/>
      </rPr>
      <t>15350659863</t>
    </r>
  </si>
  <si>
    <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21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0</t>
    </r>
    <r>
      <rPr>
        <sz val="11"/>
        <rFont val="宋体"/>
        <family val="0"/>
      </rPr>
      <t>时</t>
    </r>
    <r>
      <rPr>
        <sz val="11"/>
        <rFont val="Times New Roman"/>
        <family val="1"/>
      </rPr>
      <t>-7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31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24</t>
    </r>
    <r>
      <rPr>
        <sz val="11"/>
        <rFont val="宋体"/>
        <family val="0"/>
      </rPr>
      <t>时（</t>
    </r>
    <r>
      <rPr>
        <sz val="11"/>
        <rFont val="Times New Roman"/>
        <family val="1"/>
      </rPr>
      <t>11</t>
    </r>
    <r>
      <rPr>
        <sz val="11"/>
        <rFont val="宋体"/>
        <family val="0"/>
      </rPr>
      <t>天）</t>
    </r>
  </si>
  <si>
    <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26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0</t>
    </r>
    <r>
      <rPr>
        <sz val="11"/>
        <rFont val="宋体"/>
        <family val="0"/>
      </rPr>
      <t>时</t>
    </r>
    <r>
      <rPr>
        <sz val="11"/>
        <rFont val="Times New Roman"/>
        <family val="1"/>
      </rPr>
      <t>-7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28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24</t>
    </r>
    <r>
      <rPr>
        <sz val="11"/>
        <rFont val="宋体"/>
        <family val="0"/>
      </rPr>
      <t>时休风焖炉</t>
    </r>
  </si>
  <si>
    <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21日-7月25日每日1时至8时、7月26日-7月28日(4.67天)</t>
    </r>
  </si>
  <si>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烧结机限产</t>
    </r>
    <r>
      <rPr>
        <sz val="11"/>
        <rFont val="Times New Roman"/>
        <family val="1"/>
      </rPr>
      <t>70.07%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球团限产</t>
    </r>
    <r>
      <rPr>
        <sz val="11"/>
        <rFont val="Times New Roman"/>
        <family val="1"/>
      </rPr>
      <t>70.454%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 xml:space="preserve">
</t>
    </r>
  </si>
  <si>
    <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21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-7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31</t>
    </r>
    <r>
      <rPr>
        <sz val="11"/>
        <rFont val="宋体"/>
        <family val="0"/>
      </rPr>
      <t>日（</t>
    </r>
    <r>
      <rPr>
        <sz val="11"/>
        <rFont val="Times New Roman"/>
        <family val="1"/>
      </rPr>
      <t>11</t>
    </r>
    <r>
      <rPr>
        <sz val="11"/>
        <rFont val="宋体"/>
        <family val="0"/>
      </rPr>
      <t>天））</t>
    </r>
  </si>
  <si>
    <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25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时</t>
    </r>
    <r>
      <rPr>
        <sz val="11"/>
        <rFont val="Times New Roman"/>
        <family val="1"/>
      </rPr>
      <t>-7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31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24</t>
    </r>
    <r>
      <rPr>
        <sz val="11"/>
        <rFont val="宋体"/>
        <family val="0"/>
      </rPr>
      <t>时（</t>
    </r>
    <r>
      <rPr>
        <sz val="11"/>
        <rFont val="Times New Roman"/>
        <family val="1"/>
      </rPr>
      <t>6.67</t>
    </r>
    <r>
      <rPr>
        <sz val="11"/>
        <rFont val="宋体"/>
        <family val="0"/>
      </rPr>
      <t>天）</t>
    </r>
  </si>
  <si>
    <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21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时</t>
    </r>
    <r>
      <rPr>
        <sz val="11"/>
        <rFont val="Times New Roman"/>
        <family val="1"/>
      </rPr>
      <t>-7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24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17</t>
    </r>
    <r>
      <rPr>
        <sz val="11"/>
        <rFont val="宋体"/>
        <family val="0"/>
      </rPr>
      <t>时、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26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-7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28</t>
    </r>
    <r>
      <rPr>
        <sz val="11"/>
        <rFont val="宋体"/>
        <family val="0"/>
      </rPr>
      <t>日（</t>
    </r>
    <r>
      <rPr>
        <sz val="11"/>
        <rFont val="Times New Roman"/>
        <family val="1"/>
      </rPr>
      <t>6.375</t>
    </r>
    <r>
      <rPr>
        <sz val="11"/>
        <rFont val="宋体"/>
        <family val="0"/>
      </rPr>
      <t>天）</t>
    </r>
  </si>
  <si>
    <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26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-7月29日（4天）</t>
    </r>
  </si>
  <si>
    <r>
      <rPr>
        <sz val="11"/>
        <rFont val="宋体"/>
        <family val="0"/>
      </rPr>
      <t>首钢股份公司迁安钢铁公司</t>
    </r>
  </si>
  <si>
    <r>
      <rPr>
        <sz val="11"/>
        <rFont val="宋体"/>
        <family val="0"/>
      </rPr>
      <t>滨河街道车新刚（主任）</t>
    </r>
    <r>
      <rPr>
        <sz val="11"/>
        <rFont val="Times New Roman"/>
        <family val="1"/>
      </rPr>
      <t>18931595577</t>
    </r>
  </si>
  <si>
    <r>
      <t>1#99</t>
    </r>
    <r>
      <rPr>
        <sz val="11"/>
        <rFont val="宋体"/>
        <family val="0"/>
      </rPr>
      <t>平烧结机</t>
    </r>
  </si>
  <si>
    <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26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时至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27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20</t>
    </r>
    <r>
      <rPr>
        <sz val="11"/>
        <rFont val="宋体"/>
        <family val="0"/>
      </rPr>
      <t>时（</t>
    </r>
    <r>
      <rPr>
        <sz val="11"/>
        <rFont val="Times New Roman"/>
        <family val="1"/>
      </rPr>
      <t>1.5</t>
    </r>
    <r>
      <rPr>
        <sz val="11"/>
        <rFont val="宋体"/>
        <family val="0"/>
      </rPr>
      <t>天）</t>
    </r>
  </si>
  <si>
    <r>
      <t>烧结限产</t>
    </r>
    <r>
      <rPr>
        <sz val="11"/>
        <rFont val="Times New Roman"/>
        <family val="1"/>
      </rPr>
      <t xml:space="preserve">20.15%                         </t>
    </r>
  </si>
  <si>
    <r>
      <t>2#99</t>
    </r>
    <r>
      <rPr>
        <sz val="11"/>
        <rFont val="宋体"/>
        <family val="0"/>
      </rPr>
      <t>平烧结机</t>
    </r>
  </si>
  <si>
    <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21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0</t>
    </r>
    <r>
      <rPr>
        <sz val="11"/>
        <rFont val="宋体"/>
        <family val="0"/>
      </rPr>
      <t>时</t>
    </r>
    <r>
      <rPr>
        <sz val="11"/>
        <rFont val="Times New Roman"/>
        <family val="1"/>
      </rPr>
      <t>-7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27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20</t>
    </r>
    <r>
      <rPr>
        <sz val="11"/>
        <rFont val="宋体"/>
        <family val="0"/>
      </rPr>
      <t>时（</t>
    </r>
    <r>
      <rPr>
        <sz val="11"/>
        <rFont val="Times New Roman"/>
        <family val="1"/>
      </rPr>
      <t>6.7</t>
    </r>
    <r>
      <rPr>
        <sz val="11"/>
        <rFont val="宋体"/>
        <family val="0"/>
      </rPr>
      <t>天）</t>
    </r>
  </si>
  <si>
    <r>
      <t>3#99</t>
    </r>
    <r>
      <rPr>
        <sz val="11"/>
        <rFont val="宋体"/>
        <family val="0"/>
      </rPr>
      <t>平烧结机</t>
    </r>
  </si>
  <si>
    <r>
      <t>4#99</t>
    </r>
    <r>
      <rPr>
        <sz val="11"/>
        <rFont val="宋体"/>
        <family val="0"/>
      </rPr>
      <t>平烧结机</t>
    </r>
  </si>
  <si>
    <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28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0</t>
    </r>
    <r>
      <rPr>
        <sz val="11"/>
        <rFont val="宋体"/>
        <family val="0"/>
      </rPr>
      <t>时至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31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时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3.33</t>
    </r>
    <r>
      <rPr>
        <sz val="11"/>
        <rFont val="宋体"/>
        <family val="0"/>
      </rPr>
      <t>天）</t>
    </r>
  </si>
  <si>
    <r>
      <t>5#99</t>
    </r>
    <r>
      <rPr>
        <sz val="11"/>
        <rFont val="宋体"/>
        <family val="0"/>
      </rPr>
      <t>平烧结机</t>
    </r>
  </si>
  <si>
    <r>
      <t>6#99</t>
    </r>
    <r>
      <rPr>
        <sz val="11"/>
        <rFont val="宋体"/>
        <family val="0"/>
      </rPr>
      <t>平烧结机</t>
    </r>
  </si>
  <si>
    <r>
      <t>7#360</t>
    </r>
    <r>
      <rPr>
        <sz val="11"/>
        <rFont val="宋体"/>
        <family val="0"/>
      </rPr>
      <t>平烧结机</t>
    </r>
  </si>
  <si>
    <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21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0</t>
    </r>
    <r>
      <rPr>
        <sz val="11"/>
        <rFont val="宋体"/>
        <family val="0"/>
      </rPr>
      <t>时至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23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时（</t>
    </r>
    <r>
      <rPr>
        <sz val="11"/>
        <rFont val="Times New Roman"/>
        <family val="1"/>
      </rPr>
      <t>2.33</t>
    </r>
    <r>
      <rPr>
        <sz val="11"/>
        <rFont val="宋体"/>
        <family val="0"/>
      </rPr>
      <t>天）</t>
    </r>
  </si>
  <si>
    <r>
      <rPr>
        <sz val="11"/>
        <rFont val="宋体"/>
        <family val="0"/>
      </rPr>
      <t>迁安市九江线材有限责任公司</t>
    </r>
  </si>
  <si>
    <r>
      <rPr>
        <sz val="11"/>
        <rFont val="宋体"/>
        <family val="0"/>
      </rPr>
      <t>木厂口镇张新松（镇长）</t>
    </r>
    <r>
      <rPr>
        <sz val="11"/>
        <rFont val="Times New Roman"/>
        <family val="1"/>
      </rPr>
      <t>15133459979</t>
    </r>
  </si>
  <si>
    <r>
      <t>烧结机限产</t>
    </r>
    <r>
      <rPr>
        <sz val="11"/>
        <rFont val="Times New Roman"/>
        <family val="1"/>
      </rPr>
      <t>70.05%</t>
    </r>
    <r>
      <rPr>
        <sz val="11"/>
        <rFont val="宋体"/>
        <family val="0"/>
      </rPr>
      <t>，
球团限产</t>
    </r>
    <r>
      <rPr>
        <sz val="11"/>
        <rFont val="Times New Roman"/>
        <family val="1"/>
      </rPr>
      <t>70.06%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 xml:space="preserve">                </t>
    </r>
  </si>
  <si>
    <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26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-7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28</t>
    </r>
    <r>
      <rPr>
        <sz val="11"/>
        <rFont val="宋体"/>
        <family val="0"/>
      </rPr>
      <t>日停产（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天）</t>
    </r>
  </si>
  <si>
    <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21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0</t>
    </r>
    <r>
      <rPr>
        <sz val="11"/>
        <rFont val="宋体"/>
        <family val="0"/>
      </rPr>
      <t>时</t>
    </r>
    <r>
      <rPr>
        <sz val="11"/>
        <rFont val="Times New Roman"/>
        <family val="1"/>
      </rPr>
      <t>-7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24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时，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26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-7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日停产（</t>
    </r>
    <r>
      <rPr>
        <sz val="11"/>
        <rFont val="Times New Roman"/>
        <family val="1"/>
      </rPr>
      <t>8.29</t>
    </r>
    <r>
      <rPr>
        <sz val="11"/>
        <rFont val="宋体"/>
        <family val="0"/>
      </rPr>
      <t>天）</t>
    </r>
  </si>
  <si>
    <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21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0</t>
    </r>
    <r>
      <rPr>
        <sz val="11"/>
        <rFont val="宋体"/>
        <family val="0"/>
      </rPr>
      <t>时</t>
    </r>
    <r>
      <rPr>
        <sz val="11"/>
        <rFont val="Times New Roman"/>
        <family val="1"/>
      </rPr>
      <t>-7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25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时，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26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-7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28</t>
    </r>
    <r>
      <rPr>
        <sz val="11"/>
        <rFont val="宋体"/>
        <family val="0"/>
      </rPr>
      <t>日，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29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0</t>
    </r>
    <r>
      <rPr>
        <sz val="11"/>
        <rFont val="宋体"/>
        <family val="0"/>
      </rPr>
      <t>时</t>
    </r>
    <r>
      <rPr>
        <sz val="11"/>
        <rFont val="Times New Roman"/>
        <family val="1"/>
      </rPr>
      <t>-7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31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时（</t>
    </r>
    <r>
      <rPr>
        <sz val="11"/>
        <rFont val="Times New Roman"/>
        <family val="1"/>
      </rPr>
      <t>9.83</t>
    </r>
    <r>
      <rPr>
        <sz val="11"/>
        <rFont val="宋体"/>
        <family val="0"/>
      </rPr>
      <t>天）</t>
    </r>
  </si>
  <si>
    <r>
      <rPr>
        <sz val="11"/>
        <rFont val="宋体"/>
        <family val="0"/>
      </rPr>
      <t>河北鑫达钢铁有限公司</t>
    </r>
  </si>
  <si>
    <r>
      <rPr>
        <sz val="11"/>
        <rFont val="宋体"/>
        <family val="0"/>
      </rPr>
      <t>沙河驿镇张敬平（镇长）</t>
    </r>
    <r>
      <rPr>
        <sz val="11"/>
        <rFont val="Times New Roman"/>
        <family val="1"/>
      </rPr>
      <t>13040049777</t>
    </r>
  </si>
  <si>
    <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26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0</t>
    </r>
    <r>
      <rPr>
        <sz val="11"/>
        <rFont val="宋体"/>
        <family val="0"/>
      </rPr>
      <t>时至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28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24</t>
    </r>
    <r>
      <rPr>
        <sz val="11"/>
        <rFont val="宋体"/>
        <family val="0"/>
      </rPr>
      <t>时休风焖炉</t>
    </r>
  </si>
  <si>
    <t xml:space="preserve">烧结机限产70%，球团限产70%，              </t>
  </si>
  <si>
    <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26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-7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31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24</t>
    </r>
    <r>
      <rPr>
        <sz val="11"/>
        <rFont val="宋体"/>
        <family val="0"/>
      </rPr>
      <t>时（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天）</t>
    </r>
  </si>
  <si>
    <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25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-7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28</t>
    </r>
    <r>
      <rPr>
        <sz val="11"/>
        <rFont val="宋体"/>
        <family val="0"/>
      </rPr>
      <t>日停产（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天）</t>
    </r>
  </si>
  <si>
    <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23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—7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31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24</t>
    </r>
    <r>
      <rPr>
        <sz val="11"/>
        <rFont val="宋体"/>
        <family val="0"/>
      </rPr>
      <t>时停产（</t>
    </r>
    <r>
      <rPr>
        <sz val="11"/>
        <rFont val="Times New Roman"/>
        <family val="1"/>
      </rPr>
      <t>9</t>
    </r>
    <r>
      <rPr>
        <sz val="11"/>
        <rFont val="宋体"/>
        <family val="0"/>
      </rPr>
      <t>天）</t>
    </r>
  </si>
  <si>
    <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26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-7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29</t>
    </r>
    <r>
      <rPr>
        <sz val="11"/>
        <rFont val="宋体"/>
        <family val="0"/>
      </rPr>
      <t>日停产（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天）</t>
    </r>
  </si>
  <si>
    <r>
      <rPr>
        <sz val="11"/>
        <rFont val="宋体"/>
        <family val="0"/>
      </rPr>
      <t>唐山松汀钢铁有限公司</t>
    </r>
  </si>
  <si>
    <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21</t>
    </r>
    <r>
      <rPr>
        <sz val="11"/>
        <rFont val="宋体"/>
        <family val="0"/>
      </rPr>
      <t>日、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时</t>
    </r>
    <r>
      <rPr>
        <sz val="11"/>
        <rFont val="Times New Roman"/>
        <family val="1"/>
      </rPr>
      <t>-20</t>
    </r>
    <r>
      <rPr>
        <sz val="11"/>
        <rFont val="宋体"/>
        <family val="0"/>
      </rPr>
      <t>时、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23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时</t>
    </r>
    <r>
      <rPr>
        <sz val="11"/>
        <rFont val="Times New Roman"/>
        <family val="1"/>
      </rPr>
      <t>-20</t>
    </r>
    <r>
      <rPr>
        <sz val="11"/>
        <rFont val="宋体"/>
        <family val="0"/>
      </rPr>
      <t>时、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24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时</t>
    </r>
    <r>
      <rPr>
        <sz val="11"/>
        <rFont val="Times New Roman"/>
        <family val="1"/>
      </rPr>
      <t>-20</t>
    </r>
    <r>
      <rPr>
        <sz val="11"/>
        <rFont val="宋体"/>
        <family val="0"/>
      </rPr>
      <t>时、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25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时</t>
    </r>
    <r>
      <rPr>
        <sz val="11"/>
        <rFont val="Times New Roman"/>
        <family val="1"/>
      </rPr>
      <t>-22</t>
    </r>
    <r>
      <rPr>
        <sz val="11"/>
        <rFont val="宋体"/>
        <family val="0"/>
      </rPr>
      <t>时、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26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-28</t>
    </r>
    <r>
      <rPr>
        <sz val="11"/>
        <rFont val="宋体"/>
        <family val="0"/>
      </rPr>
      <t>日、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29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时</t>
    </r>
    <r>
      <rPr>
        <sz val="11"/>
        <rFont val="Times New Roman"/>
        <family val="1"/>
      </rPr>
      <t>-16</t>
    </r>
    <r>
      <rPr>
        <sz val="11"/>
        <rFont val="宋体"/>
        <family val="0"/>
      </rPr>
      <t>时、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时</t>
    </r>
    <r>
      <rPr>
        <sz val="11"/>
        <rFont val="Times New Roman"/>
        <family val="1"/>
      </rPr>
      <t>-16</t>
    </r>
    <r>
      <rPr>
        <sz val="11"/>
        <rFont val="宋体"/>
        <family val="0"/>
      </rPr>
      <t>时、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31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时</t>
    </r>
    <r>
      <rPr>
        <sz val="11"/>
        <rFont val="Times New Roman"/>
        <family val="1"/>
      </rPr>
      <t>-16</t>
    </r>
    <r>
      <rPr>
        <sz val="11"/>
        <rFont val="宋体"/>
        <family val="0"/>
      </rPr>
      <t>时停产（共</t>
    </r>
    <r>
      <rPr>
        <sz val="11"/>
        <rFont val="Times New Roman"/>
        <family val="1"/>
      </rPr>
      <t>6.5</t>
    </r>
    <r>
      <rPr>
        <sz val="11"/>
        <rFont val="宋体"/>
        <family val="0"/>
      </rPr>
      <t>天）</t>
    </r>
  </si>
  <si>
    <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21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-31</t>
    </r>
    <r>
      <rPr>
        <sz val="11"/>
        <rFont val="宋体"/>
        <family val="0"/>
      </rPr>
      <t>日停产（共</t>
    </r>
    <r>
      <rPr>
        <sz val="11"/>
        <rFont val="Times New Roman"/>
        <family val="1"/>
      </rPr>
      <t>11</t>
    </r>
    <r>
      <rPr>
        <sz val="11"/>
        <rFont val="宋体"/>
        <family val="0"/>
      </rPr>
      <t>天）</t>
    </r>
  </si>
  <si>
    <r>
      <t>烧结限产</t>
    </r>
    <r>
      <rPr>
        <sz val="11"/>
        <rFont val="Times New Roman"/>
        <family val="1"/>
      </rPr>
      <t>70.1%</t>
    </r>
    <r>
      <rPr>
        <sz val="11"/>
        <rFont val="宋体"/>
        <family val="0"/>
      </rPr>
      <t>，球团限产</t>
    </r>
    <r>
      <rPr>
        <sz val="11"/>
        <rFont val="Times New Roman"/>
        <family val="1"/>
      </rPr>
      <t xml:space="preserve">70%               </t>
    </r>
  </si>
  <si>
    <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-31</t>
    </r>
    <r>
      <rPr>
        <sz val="11"/>
        <rFont val="宋体"/>
        <family val="0"/>
      </rPr>
      <t>日停产（共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天）</t>
    </r>
  </si>
  <si>
    <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20</t>
    </r>
    <r>
      <rPr>
        <sz val="11"/>
        <rFont val="宋体"/>
        <family val="0"/>
      </rPr>
      <t>时</t>
    </r>
    <r>
      <rPr>
        <sz val="11"/>
        <rFont val="Times New Roman"/>
        <family val="1"/>
      </rPr>
      <t>-23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时、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23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20</t>
    </r>
    <r>
      <rPr>
        <sz val="11"/>
        <rFont val="宋体"/>
        <family val="0"/>
      </rPr>
      <t>时</t>
    </r>
    <r>
      <rPr>
        <sz val="11"/>
        <rFont val="Times New Roman"/>
        <family val="1"/>
      </rPr>
      <t>-24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时、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24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20</t>
    </r>
    <r>
      <rPr>
        <sz val="11"/>
        <rFont val="宋体"/>
        <family val="0"/>
      </rPr>
      <t>时</t>
    </r>
    <r>
      <rPr>
        <sz val="11"/>
        <rFont val="Times New Roman"/>
        <family val="1"/>
      </rPr>
      <t>-25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时、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25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时</t>
    </r>
    <r>
      <rPr>
        <sz val="11"/>
        <rFont val="Times New Roman"/>
        <family val="1"/>
      </rPr>
      <t>-24</t>
    </r>
    <r>
      <rPr>
        <sz val="11"/>
        <rFont val="宋体"/>
        <family val="0"/>
      </rPr>
      <t>时、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26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0</t>
    </r>
    <r>
      <rPr>
        <sz val="11"/>
        <rFont val="宋体"/>
        <family val="0"/>
      </rPr>
      <t>时</t>
    </r>
    <r>
      <rPr>
        <sz val="11"/>
        <rFont val="Times New Roman"/>
        <family val="1"/>
      </rPr>
      <t>-28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24</t>
    </r>
    <r>
      <rPr>
        <sz val="11"/>
        <rFont val="宋体"/>
        <family val="0"/>
      </rPr>
      <t>时、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29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0</t>
    </r>
    <r>
      <rPr>
        <sz val="11"/>
        <rFont val="宋体"/>
        <family val="0"/>
      </rPr>
      <t>时</t>
    </r>
    <r>
      <rPr>
        <sz val="11"/>
        <rFont val="Times New Roman"/>
        <family val="1"/>
      </rPr>
      <t>-10</t>
    </r>
    <r>
      <rPr>
        <sz val="11"/>
        <rFont val="宋体"/>
        <family val="0"/>
      </rPr>
      <t>时、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0</t>
    </r>
    <r>
      <rPr>
        <sz val="11"/>
        <rFont val="宋体"/>
        <family val="0"/>
      </rPr>
      <t>时</t>
    </r>
    <r>
      <rPr>
        <sz val="11"/>
        <rFont val="Times New Roman"/>
        <family val="1"/>
      </rPr>
      <t>-10</t>
    </r>
    <r>
      <rPr>
        <sz val="11"/>
        <rFont val="宋体"/>
        <family val="0"/>
      </rPr>
      <t>时、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31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0</t>
    </r>
    <r>
      <rPr>
        <sz val="11"/>
        <rFont val="宋体"/>
        <family val="0"/>
      </rPr>
      <t>时</t>
    </r>
    <r>
      <rPr>
        <sz val="11"/>
        <rFont val="Times New Roman"/>
        <family val="1"/>
      </rPr>
      <t>-9</t>
    </r>
    <r>
      <rPr>
        <sz val="11"/>
        <rFont val="宋体"/>
        <family val="0"/>
      </rPr>
      <t>时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停产（共</t>
    </r>
    <r>
      <rPr>
        <sz val="11"/>
        <rFont val="Times New Roman"/>
        <family val="1"/>
      </rPr>
      <t>6.2</t>
    </r>
    <r>
      <rPr>
        <sz val="11"/>
        <rFont val="宋体"/>
        <family val="0"/>
      </rPr>
      <t>天）</t>
    </r>
  </si>
  <si>
    <r>
      <rPr>
        <sz val="11"/>
        <rFont val="宋体"/>
        <family val="0"/>
      </rPr>
      <t>河北荣信钢铁有限公司</t>
    </r>
  </si>
  <si>
    <r>
      <rPr>
        <sz val="11"/>
        <rFont val="宋体"/>
        <family val="0"/>
      </rPr>
      <t>工信局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郝爱东（局长）</t>
    </r>
    <r>
      <rPr>
        <sz val="11"/>
        <rFont val="Times New Roman"/>
        <family val="1"/>
      </rPr>
      <t>15032917699</t>
    </r>
  </si>
  <si>
    <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21</t>
    </r>
    <r>
      <rPr>
        <sz val="11"/>
        <rFont val="宋体"/>
        <family val="0"/>
      </rPr>
      <t>日至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31</t>
    </r>
    <r>
      <rPr>
        <sz val="11"/>
        <rFont val="宋体"/>
        <family val="0"/>
      </rPr>
      <t>日停产（</t>
    </r>
    <r>
      <rPr>
        <sz val="11"/>
        <rFont val="Times New Roman"/>
        <family val="1"/>
      </rPr>
      <t>11</t>
    </r>
    <r>
      <rPr>
        <sz val="11"/>
        <rFont val="宋体"/>
        <family val="0"/>
      </rPr>
      <t>天）</t>
    </r>
  </si>
  <si>
    <r>
      <t>烧结限产</t>
    </r>
    <r>
      <rPr>
        <sz val="11"/>
        <rFont val="Times New Roman"/>
        <family val="1"/>
      </rPr>
      <t>70.12%</t>
    </r>
    <r>
      <rPr>
        <sz val="11"/>
        <rFont val="宋体"/>
        <family val="0"/>
      </rPr>
      <t>，球团限产</t>
    </r>
    <r>
      <rPr>
        <sz val="11"/>
        <rFont val="Times New Roman"/>
        <family val="1"/>
      </rPr>
      <t xml:space="preserve">70.12%                  </t>
    </r>
  </si>
  <si>
    <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26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-7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29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20</t>
    </r>
    <r>
      <rPr>
        <sz val="11"/>
        <rFont val="宋体"/>
        <family val="0"/>
      </rPr>
      <t>时停产（</t>
    </r>
    <r>
      <rPr>
        <sz val="11"/>
        <rFont val="Times New Roman"/>
        <family val="1"/>
      </rPr>
      <t>3.83</t>
    </r>
    <r>
      <rPr>
        <sz val="11"/>
        <rFont val="宋体"/>
        <family val="0"/>
      </rPr>
      <t>天）</t>
    </r>
  </si>
  <si>
    <r>
      <rPr>
        <sz val="11"/>
        <rFont val="宋体"/>
        <family val="0"/>
      </rPr>
      <t>迁安轧一钢铁集团有限公司</t>
    </r>
  </si>
  <si>
    <t>蔡园镇 玄海文（镇长）15530815966</t>
  </si>
  <si>
    <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21</t>
    </r>
    <r>
      <rPr>
        <sz val="11"/>
        <rFont val="宋体"/>
        <family val="0"/>
      </rPr>
      <t>日至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24</t>
    </r>
    <r>
      <rPr>
        <sz val="11"/>
        <rFont val="宋体"/>
        <family val="0"/>
      </rPr>
      <t>日每日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时至</t>
    </r>
    <r>
      <rPr>
        <sz val="11"/>
        <rFont val="Times New Roman"/>
        <family val="1"/>
      </rPr>
      <t>20</t>
    </r>
    <r>
      <rPr>
        <sz val="11"/>
        <rFont val="宋体"/>
        <family val="0"/>
      </rPr>
      <t>时停产；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26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-28</t>
    </r>
    <r>
      <rPr>
        <sz val="11"/>
        <rFont val="宋体"/>
        <family val="0"/>
      </rPr>
      <t>日停产；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日至</t>
    </r>
    <r>
      <rPr>
        <sz val="11"/>
        <rFont val="Times New Roman"/>
        <family val="1"/>
      </rPr>
      <t>31</t>
    </r>
    <r>
      <rPr>
        <sz val="11"/>
        <rFont val="宋体"/>
        <family val="0"/>
      </rPr>
      <t>每日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时至</t>
    </r>
    <r>
      <rPr>
        <sz val="11"/>
        <rFont val="Times New Roman"/>
        <family val="1"/>
      </rPr>
      <t>22:30</t>
    </r>
    <r>
      <rPr>
        <sz val="11"/>
        <rFont val="宋体"/>
        <family val="0"/>
      </rPr>
      <t>停产（共</t>
    </r>
    <r>
      <rPr>
        <sz val="11"/>
        <rFont val="Times New Roman"/>
        <family val="1"/>
      </rPr>
      <t>6.2</t>
    </r>
    <r>
      <rPr>
        <sz val="11"/>
        <rFont val="宋体"/>
        <family val="0"/>
      </rPr>
      <t>天）</t>
    </r>
  </si>
  <si>
    <r>
      <rPr>
        <sz val="11"/>
        <rFont val="宋体"/>
        <family val="0"/>
      </rPr>
      <t>烧结机限产</t>
    </r>
    <r>
      <rPr>
        <sz val="11"/>
        <rFont val="Times New Roman"/>
        <family val="1"/>
      </rPr>
      <t>70.04%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球团限产</t>
    </r>
    <r>
      <rPr>
        <sz val="11"/>
        <rFont val="Times New Roman"/>
        <family val="1"/>
      </rPr>
      <t>70%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 xml:space="preserve">               </t>
    </r>
  </si>
  <si>
    <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25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时至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29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停产（</t>
    </r>
    <r>
      <rPr>
        <sz val="11"/>
        <rFont val="Times New Roman"/>
        <family val="1"/>
      </rPr>
      <t>3.81</t>
    </r>
    <r>
      <rPr>
        <sz val="11"/>
        <rFont val="宋体"/>
        <family val="0"/>
      </rPr>
      <t>天）</t>
    </r>
  </si>
  <si>
    <r>
      <rPr>
        <sz val="11"/>
        <rFont val="宋体"/>
        <family val="0"/>
      </rPr>
      <t>迁安市津唐球墨铸管有限公司</t>
    </r>
  </si>
  <si>
    <t>高新区 刘国新（副书记）
18830556777</t>
  </si>
  <si>
    <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23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9</t>
    </r>
    <r>
      <rPr>
        <sz val="11"/>
        <rFont val="宋体"/>
        <family val="0"/>
      </rPr>
      <t>时</t>
    </r>
    <r>
      <rPr>
        <sz val="11"/>
        <rFont val="Times New Roman"/>
        <family val="1"/>
      </rPr>
      <t>-7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31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24</t>
    </r>
    <r>
      <rPr>
        <sz val="11"/>
        <rFont val="宋体"/>
        <family val="0"/>
      </rPr>
      <t>时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（共</t>
    </r>
    <r>
      <rPr>
        <sz val="11"/>
        <rFont val="Times New Roman"/>
        <family val="1"/>
      </rPr>
      <t>8.625</t>
    </r>
    <r>
      <rPr>
        <sz val="11"/>
        <rFont val="宋体"/>
        <family val="0"/>
      </rPr>
      <t>天）</t>
    </r>
  </si>
  <si>
    <r>
      <rPr>
        <sz val="11"/>
        <rFont val="宋体"/>
        <family val="0"/>
      </rPr>
      <t>烧结机限产70.3</t>
    </r>
    <r>
      <rPr>
        <sz val="11"/>
        <rFont val="Times New Roman"/>
        <family val="1"/>
      </rPr>
      <t xml:space="preserve">%.
</t>
    </r>
  </si>
  <si>
    <r>
      <rPr>
        <sz val="11"/>
        <rFont val="宋体"/>
        <family val="0"/>
      </rPr>
      <t>迁安市成达精密铸造有限公司</t>
    </r>
  </si>
  <si>
    <t>夏官营镇石太岩（镇长）13703378577</t>
  </si>
  <si>
    <r>
      <rPr>
        <sz val="11"/>
        <rFont val="宋体"/>
        <family val="0"/>
      </rPr>
      <t>夏官营镇包官营村南</t>
    </r>
  </si>
  <si>
    <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21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-7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31</t>
    </r>
    <r>
      <rPr>
        <sz val="11"/>
        <rFont val="宋体"/>
        <family val="0"/>
      </rPr>
      <t>日停产（共</t>
    </r>
    <r>
      <rPr>
        <sz val="11"/>
        <rFont val="Times New Roman"/>
        <family val="1"/>
      </rPr>
      <t>11</t>
    </r>
    <r>
      <rPr>
        <sz val="11"/>
        <rFont val="宋体"/>
        <family val="0"/>
      </rPr>
      <t>天）</t>
    </r>
  </si>
  <si>
    <r>
      <rPr>
        <sz val="11"/>
        <rFont val="宋体"/>
        <family val="0"/>
      </rPr>
      <t>烧结机限产</t>
    </r>
    <r>
      <rPr>
        <sz val="11"/>
        <rFont val="Times New Roman"/>
        <family val="1"/>
      </rPr>
      <t>100%</t>
    </r>
    <r>
      <rPr>
        <sz val="11"/>
        <rFont val="宋体"/>
        <family val="0"/>
      </rPr>
      <t>，高炉限产</t>
    </r>
    <r>
      <rPr>
        <sz val="11"/>
        <rFont val="Times New Roman"/>
        <family val="1"/>
      </rPr>
      <t>100%</t>
    </r>
  </si>
  <si>
    <r>
      <rPr>
        <sz val="11"/>
        <rFont val="宋体"/>
        <family val="0"/>
      </rPr>
      <t>河北京东管业有限公司</t>
    </r>
  </si>
  <si>
    <t>孟祥中    （副市长）13803155938</t>
  </si>
  <si>
    <t>工信局 郝爱东（局长）15032917699</t>
  </si>
  <si>
    <t>彭店子乡刘福山
（乡长）13930580018</t>
  </si>
  <si>
    <r>
      <rPr>
        <sz val="11"/>
        <rFont val="宋体"/>
        <family val="0"/>
      </rPr>
      <t>迁安市彭店子乡彭店子村北</t>
    </r>
  </si>
  <si>
    <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21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0</t>
    </r>
    <r>
      <rPr>
        <sz val="11"/>
        <rFont val="宋体"/>
        <family val="0"/>
      </rPr>
      <t>时至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29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15</t>
    </r>
    <r>
      <rPr>
        <sz val="11"/>
        <rFont val="宋体"/>
        <family val="0"/>
      </rPr>
      <t>时停产</t>
    </r>
  </si>
  <si>
    <r>
      <t>烧结机限产</t>
    </r>
    <r>
      <rPr>
        <sz val="11"/>
        <rFont val="Times New Roman"/>
        <family val="1"/>
      </rPr>
      <t>78.4%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 xml:space="preserve">                              </t>
    </r>
  </si>
  <si>
    <r>
      <t>烧结限产</t>
    </r>
    <r>
      <rPr>
        <sz val="12"/>
        <rFont val="Times New Roman"/>
        <family val="1"/>
      </rPr>
      <t>50%</t>
    </r>
    <r>
      <rPr>
        <sz val="12"/>
        <rFont val="宋体"/>
        <family val="0"/>
      </rPr>
      <t>，球团限产50</t>
    </r>
    <r>
      <rPr>
        <sz val="12"/>
        <rFont val="Times New Roman"/>
        <family val="1"/>
      </rPr>
      <t xml:space="preserve">%                  </t>
    </r>
    <r>
      <rPr>
        <sz val="12"/>
        <rFont val="宋体"/>
        <family val="0"/>
      </rPr>
      <t>，高炉限产36.49%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</si>
</sst>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.00_ "/>
  </numFmts>
  <fonts count="55">
    <font>
      <sz val="12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sz val="11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24"/>
      <name val="华文中宋"/>
      <family val="0"/>
    </font>
    <font>
      <sz val="14"/>
      <name val="宋体"/>
      <family val="0"/>
    </font>
    <font>
      <sz val="16"/>
      <name val="宋体"/>
      <family val="0"/>
    </font>
    <font>
      <sz val="12"/>
      <color indexed="10"/>
      <name val="宋体"/>
      <family val="0"/>
    </font>
    <font>
      <sz val="12"/>
      <color indexed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2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indexed="49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indexed="44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8" fillId="3" borderId="0" applyNumberFormat="0" applyBorder="0" applyAlignment="0" applyProtection="0"/>
    <xf numFmtId="0" fontId="34" fillId="4" borderId="0" applyNumberFormat="0" applyBorder="0" applyAlignment="0" applyProtection="0"/>
    <xf numFmtId="0" fontId="8" fillId="5" borderId="0" applyNumberFormat="0" applyBorder="0" applyAlignment="0" applyProtection="0"/>
    <xf numFmtId="0" fontId="34" fillId="6" borderId="0" applyNumberFormat="0" applyBorder="0" applyAlignment="0" applyProtection="0"/>
    <xf numFmtId="0" fontId="8" fillId="7" borderId="0" applyNumberFormat="0" applyBorder="0" applyAlignment="0" applyProtection="0"/>
    <xf numFmtId="0" fontId="34" fillId="8" borderId="0" applyNumberFormat="0" applyBorder="0" applyAlignment="0" applyProtection="0"/>
    <xf numFmtId="0" fontId="8" fillId="9" borderId="0" applyNumberFormat="0" applyBorder="0" applyAlignment="0" applyProtection="0"/>
    <xf numFmtId="0" fontId="34" fillId="10" borderId="0" applyNumberFormat="0" applyBorder="0" applyAlignment="0" applyProtection="0"/>
    <xf numFmtId="0" fontId="8" fillId="11" borderId="0" applyNumberFormat="0" applyBorder="0" applyAlignment="0" applyProtection="0"/>
    <xf numFmtId="0" fontId="34" fillId="12" borderId="0" applyNumberFormat="0" applyBorder="0" applyAlignment="0" applyProtection="0"/>
    <xf numFmtId="0" fontId="8" fillId="13" borderId="0" applyNumberFormat="0" applyBorder="0" applyAlignment="0" applyProtection="0"/>
    <xf numFmtId="0" fontId="34" fillId="14" borderId="0" applyNumberFormat="0" applyBorder="0" applyAlignment="0" applyProtection="0"/>
    <xf numFmtId="0" fontId="8" fillId="15" borderId="0" applyNumberFormat="0" applyBorder="0" applyAlignment="0" applyProtection="0"/>
    <xf numFmtId="0" fontId="34" fillId="16" borderId="0" applyNumberFormat="0" applyBorder="0" applyAlignment="0" applyProtection="0"/>
    <xf numFmtId="0" fontId="8" fillId="5" borderId="0" applyNumberFormat="0" applyBorder="0" applyAlignment="0" applyProtection="0"/>
    <xf numFmtId="0" fontId="34" fillId="17" borderId="0" applyNumberFormat="0" applyBorder="0" applyAlignment="0" applyProtection="0"/>
    <xf numFmtId="0" fontId="8" fillId="18" borderId="0" applyNumberFormat="0" applyBorder="0" applyAlignment="0" applyProtection="0"/>
    <xf numFmtId="0" fontId="34" fillId="19" borderId="0" applyNumberFormat="0" applyBorder="0" applyAlignment="0" applyProtection="0"/>
    <xf numFmtId="0" fontId="8" fillId="20" borderId="0" applyNumberFormat="0" applyBorder="0" applyAlignment="0" applyProtection="0"/>
    <xf numFmtId="0" fontId="34" fillId="21" borderId="0" applyNumberFormat="0" applyBorder="0" applyAlignment="0" applyProtection="0"/>
    <xf numFmtId="0" fontId="8" fillId="15" borderId="0" applyNumberFormat="0" applyBorder="0" applyAlignment="0" applyProtection="0"/>
    <xf numFmtId="0" fontId="34" fillId="22" borderId="0" applyNumberFormat="0" applyBorder="0" applyAlignment="0" applyProtection="0"/>
    <xf numFmtId="0" fontId="8" fillId="20" borderId="0" applyNumberFormat="0" applyBorder="0" applyAlignment="0" applyProtection="0"/>
    <xf numFmtId="0" fontId="35" fillId="23" borderId="0" applyNumberFormat="0" applyBorder="0" applyAlignment="0" applyProtection="0"/>
    <xf numFmtId="0" fontId="11" fillId="15" borderId="0" applyNumberFormat="0" applyBorder="0" applyAlignment="0" applyProtection="0"/>
    <xf numFmtId="0" fontId="35" fillId="24" borderId="0" applyNumberFormat="0" applyBorder="0" applyAlignment="0" applyProtection="0"/>
    <xf numFmtId="0" fontId="11" fillId="5" borderId="0" applyNumberFormat="0" applyBorder="0" applyAlignment="0" applyProtection="0"/>
    <xf numFmtId="0" fontId="35" fillId="25" borderId="0" applyNumberFormat="0" applyBorder="0" applyAlignment="0" applyProtection="0"/>
    <xf numFmtId="0" fontId="11" fillId="18" borderId="0" applyNumberFormat="0" applyBorder="0" applyAlignment="0" applyProtection="0"/>
    <xf numFmtId="0" fontId="35" fillId="26" borderId="0" applyNumberFormat="0" applyBorder="0" applyAlignment="0" applyProtection="0"/>
    <xf numFmtId="0" fontId="11" fillId="20" borderId="0" applyNumberFormat="0" applyBorder="0" applyAlignment="0" applyProtection="0"/>
    <xf numFmtId="0" fontId="35" fillId="27" borderId="0" applyNumberFormat="0" applyBorder="0" applyAlignment="0" applyProtection="0"/>
    <xf numFmtId="0" fontId="11" fillId="28" borderId="0" applyNumberFormat="0" applyBorder="0" applyAlignment="0" applyProtection="0"/>
    <xf numFmtId="0" fontId="35" fillId="29" borderId="0" applyNumberFormat="0" applyBorder="0" applyAlignment="0" applyProtection="0"/>
    <xf numFmtId="0" fontId="11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14" fillId="0" borderId="2" applyNumberFormat="0" applyFill="0" applyAlignment="0" applyProtection="0"/>
    <xf numFmtId="0" fontId="38" fillId="0" borderId="1" applyNumberFormat="0" applyFill="0" applyAlignment="0" applyProtection="0"/>
    <xf numFmtId="0" fontId="16" fillId="0" borderId="2" applyNumberFormat="0" applyFill="0" applyAlignment="0" applyProtection="0"/>
    <xf numFmtId="0" fontId="39" fillId="0" borderId="3" applyNumberFormat="0" applyFill="0" applyAlignment="0" applyProtection="0"/>
    <xf numFmtId="0" fontId="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2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15" fillId="13" borderId="0" applyNumberFormat="0" applyBorder="0" applyAlignment="0" applyProtection="0"/>
    <xf numFmtId="0" fontId="43" fillId="0" borderId="5" applyNumberFormat="0" applyFill="0" applyAlignment="0" applyProtection="0"/>
    <xf numFmtId="0" fontId="17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4" borderId="7" applyNumberFormat="0" applyAlignment="0" applyProtection="0"/>
    <xf numFmtId="0" fontId="10" fillId="18" borderId="8" applyNumberFormat="0" applyAlignment="0" applyProtection="0"/>
    <xf numFmtId="0" fontId="45" fillId="35" borderId="9" applyNumberFormat="0" applyAlignment="0" applyProtection="0"/>
    <xf numFmtId="0" fontId="18" fillId="36" borderId="10" applyNumberFormat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3" fillId="0" borderId="1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7" borderId="0" applyNumberFormat="0" applyBorder="0" applyAlignment="0" applyProtection="0"/>
    <xf numFmtId="0" fontId="11" fillId="28" borderId="0" applyNumberFormat="0" applyBorder="0" applyAlignment="0" applyProtection="0"/>
    <xf numFmtId="0" fontId="35" fillId="38" borderId="0" applyNumberFormat="0" applyBorder="0" applyAlignment="0" applyProtection="0"/>
    <xf numFmtId="0" fontId="11" fillId="39" borderId="0" applyNumberFormat="0" applyBorder="0" applyAlignment="0" applyProtection="0"/>
    <xf numFmtId="0" fontId="35" fillId="40" borderId="0" applyNumberFormat="0" applyBorder="0" applyAlignment="0" applyProtection="0"/>
    <xf numFmtId="0" fontId="11" fillId="36" borderId="0" applyNumberFormat="0" applyBorder="0" applyAlignment="0" applyProtection="0"/>
    <xf numFmtId="0" fontId="35" fillId="41" borderId="0" applyNumberFormat="0" applyBorder="0" applyAlignment="0" applyProtection="0"/>
    <xf numFmtId="0" fontId="11" fillId="42" borderId="0" applyNumberFormat="0" applyBorder="0" applyAlignment="0" applyProtection="0"/>
    <xf numFmtId="0" fontId="35" fillId="43" borderId="0" applyNumberFormat="0" applyBorder="0" applyAlignment="0" applyProtection="0"/>
    <xf numFmtId="0" fontId="11" fillId="44" borderId="0" applyNumberFormat="0" applyBorder="0" applyAlignment="0" applyProtection="0"/>
    <xf numFmtId="0" fontId="35" fillId="45" borderId="0" applyNumberFormat="0" applyBorder="0" applyAlignment="0" applyProtection="0"/>
    <xf numFmtId="0" fontId="11" fillId="30" borderId="0" applyNumberFormat="0" applyBorder="0" applyAlignment="0" applyProtection="0"/>
    <xf numFmtId="0" fontId="49" fillId="46" borderId="0" applyNumberFormat="0" applyBorder="0" applyAlignment="0" applyProtection="0"/>
    <xf numFmtId="0" fontId="13" fillId="20" borderId="0" applyNumberFormat="0" applyBorder="0" applyAlignment="0" applyProtection="0"/>
    <xf numFmtId="0" fontId="50" fillId="34" borderId="13" applyNumberFormat="0" applyAlignment="0" applyProtection="0"/>
    <xf numFmtId="0" fontId="12" fillId="18" borderId="14" applyNumberFormat="0" applyAlignment="0" applyProtection="0"/>
    <xf numFmtId="0" fontId="51" fillId="47" borderId="7" applyNumberFormat="0" applyAlignment="0" applyProtection="0"/>
    <xf numFmtId="0" fontId="24" fillId="5" borderId="8" applyNumberFormat="0" applyAlignment="0" applyProtection="0"/>
    <xf numFmtId="0" fontId="52" fillId="0" borderId="0" applyNumberFormat="0" applyFill="0" applyBorder="0" applyAlignment="0" applyProtection="0"/>
    <xf numFmtId="0" fontId="53" fillId="48" borderId="15" applyNumberFormat="0" applyFont="0" applyAlignment="0" applyProtection="0"/>
    <xf numFmtId="0" fontId="25" fillId="9" borderId="16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64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0" fontId="1" fillId="0" borderId="17" xfId="64" applyFont="1" applyFill="1" applyBorder="1" applyAlignment="1">
      <alignment horizontal="center" vertical="center" wrapText="1"/>
      <protection/>
    </xf>
    <xf numFmtId="0" fontId="1" fillId="49" borderId="17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1" fillId="49" borderId="17" xfId="64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/>
    </xf>
    <xf numFmtId="176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</cellXfs>
  <cellStyles count="9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3 2" xfId="67"/>
    <cellStyle name="常规 4" xfId="68"/>
    <cellStyle name="常规 4 2" xfId="69"/>
    <cellStyle name="常规 5" xfId="70"/>
    <cellStyle name="Hyperlink" xfId="71"/>
    <cellStyle name="好" xfId="72"/>
    <cellStyle name="好 2" xfId="73"/>
    <cellStyle name="汇总" xfId="74"/>
    <cellStyle name="汇总 2" xfId="75"/>
    <cellStyle name="Currency" xfId="76"/>
    <cellStyle name="Currency [0]" xfId="77"/>
    <cellStyle name="计算" xfId="78"/>
    <cellStyle name="计算 2" xfId="79"/>
    <cellStyle name="检查单元格" xfId="80"/>
    <cellStyle name="检查单元格 2" xfId="81"/>
    <cellStyle name="解释性文本" xfId="82"/>
    <cellStyle name="解释性文本 2" xfId="83"/>
    <cellStyle name="警告文本" xfId="84"/>
    <cellStyle name="警告文本 2" xfId="85"/>
    <cellStyle name="链接单元格" xfId="86"/>
    <cellStyle name="链接单元格 2" xfId="87"/>
    <cellStyle name="Comma" xfId="88"/>
    <cellStyle name="Comma [0]" xfId="89"/>
    <cellStyle name="强调文字颜色 1" xfId="90"/>
    <cellStyle name="强调文字颜色 1 2" xfId="91"/>
    <cellStyle name="强调文字颜色 2" xfId="92"/>
    <cellStyle name="强调文字颜色 2 2" xfId="93"/>
    <cellStyle name="强调文字颜色 3" xfId="94"/>
    <cellStyle name="强调文字颜色 3 2" xfId="95"/>
    <cellStyle name="强调文字颜色 4" xfId="96"/>
    <cellStyle name="强调文字颜色 4 2" xfId="97"/>
    <cellStyle name="强调文字颜色 5" xfId="98"/>
    <cellStyle name="强调文字颜色 5 2" xfId="99"/>
    <cellStyle name="强调文字颜色 6" xfId="100"/>
    <cellStyle name="强调文字颜色 6 2" xfId="101"/>
    <cellStyle name="适中" xfId="102"/>
    <cellStyle name="适中 2" xfId="103"/>
    <cellStyle name="输出" xfId="104"/>
    <cellStyle name="输出 2" xfId="105"/>
    <cellStyle name="输入" xfId="106"/>
    <cellStyle name="输入 2" xfId="107"/>
    <cellStyle name="Followed Hyperlink" xfId="108"/>
    <cellStyle name="注释" xfId="109"/>
    <cellStyle name="注释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="84" zoomScaleNormal="84" zoomScaleSheetLayoutView="100" zoomScalePageLayoutView="0" workbookViewId="0" topLeftCell="A28">
      <selection activeCell="Q38" sqref="Q38"/>
    </sheetView>
  </sheetViews>
  <sheetFormatPr defaultColWidth="9.00390625" defaultRowHeight="14.25"/>
  <cols>
    <col min="1" max="1" width="6.00390625" style="1" customWidth="1"/>
    <col min="2" max="2" width="12.625" style="5" customWidth="1"/>
    <col min="3" max="3" width="11.75390625" style="1" customWidth="1"/>
    <col min="4" max="4" width="15.50390625" style="1" customWidth="1"/>
    <col min="5" max="5" width="9.625" style="5" customWidth="1"/>
    <col min="6" max="6" width="10.75390625" style="1" customWidth="1"/>
    <col min="7" max="7" width="12.75390625" style="1" customWidth="1"/>
    <col min="8" max="8" width="25.625" style="1" customWidth="1"/>
    <col min="9" max="9" width="10.75390625" style="1" customWidth="1"/>
    <col min="10" max="10" width="13.25390625" style="1" customWidth="1"/>
    <col min="11" max="11" width="25.625" style="5" customWidth="1"/>
    <col min="12" max="12" width="10.75390625" style="1" customWidth="1"/>
    <col min="13" max="13" width="13.125" style="1" customWidth="1"/>
    <col min="14" max="14" width="25.625" style="1" customWidth="1"/>
    <col min="15" max="15" width="11.375" style="1" customWidth="1"/>
    <col min="16" max="16" width="18.50390625" style="1" customWidth="1"/>
    <col min="17" max="17" width="9.125" style="1" customWidth="1"/>
    <col min="18" max="18" width="12.625" style="1" bestFit="1" customWidth="1"/>
    <col min="19" max="19" width="13.75390625" style="1" bestFit="1" customWidth="1"/>
    <col min="20" max="16384" width="9.00390625" style="1" customWidth="1"/>
  </cols>
  <sheetData>
    <row r="1" spans="1:2" ht="20.25">
      <c r="A1" s="4"/>
      <c r="B1" s="4"/>
    </row>
    <row r="2" spans="1:16" ht="31.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33.75" customHeight="1">
      <c r="A3" s="26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4" t="s">
        <v>6</v>
      </c>
      <c r="G3" s="24"/>
      <c r="H3" s="24"/>
      <c r="I3" s="24"/>
      <c r="J3" s="24"/>
      <c r="K3" s="24"/>
      <c r="L3" s="24"/>
      <c r="M3" s="24"/>
      <c r="N3" s="24"/>
      <c r="O3" s="31" t="s">
        <v>7</v>
      </c>
      <c r="P3" s="32" t="s">
        <v>8</v>
      </c>
    </row>
    <row r="4" spans="1:16" s="2" customFormat="1" ht="25.5" customHeight="1">
      <c r="A4" s="26"/>
      <c r="B4" s="26"/>
      <c r="C4" s="26"/>
      <c r="D4" s="26"/>
      <c r="E4" s="26"/>
      <c r="F4" s="25" t="s">
        <v>9</v>
      </c>
      <c r="G4" s="25"/>
      <c r="H4" s="25"/>
      <c r="I4" s="25" t="s">
        <v>10</v>
      </c>
      <c r="J4" s="25"/>
      <c r="K4" s="25"/>
      <c r="L4" s="25" t="s">
        <v>11</v>
      </c>
      <c r="M4" s="25"/>
      <c r="N4" s="25"/>
      <c r="O4" s="31"/>
      <c r="P4" s="31"/>
    </row>
    <row r="5" spans="1:16" ht="50.25" customHeight="1">
      <c r="A5" s="26"/>
      <c r="B5" s="26"/>
      <c r="C5" s="26"/>
      <c r="D5" s="26"/>
      <c r="E5" s="26"/>
      <c r="F5" s="6" t="s">
        <v>12</v>
      </c>
      <c r="G5" s="6" t="s">
        <v>13</v>
      </c>
      <c r="H5" s="6" t="s">
        <v>14</v>
      </c>
      <c r="I5" s="6" t="s">
        <v>15</v>
      </c>
      <c r="J5" s="6" t="s">
        <v>13</v>
      </c>
      <c r="K5" s="6" t="s">
        <v>14</v>
      </c>
      <c r="L5" s="6" t="s">
        <v>15</v>
      </c>
      <c r="M5" s="6" t="s">
        <v>13</v>
      </c>
      <c r="N5" s="6" t="s">
        <v>14</v>
      </c>
      <c r="O5" s="31"/>
      <c r="P5" s="31"/>
    </row>
    <row r="6" spans="1:16" ht="31.5" customHeight="1">
      <c r="A6" s="27">
        <v>1</v>
      </c>
      <c r="B6" s="27" t="s">
        <v>16</v>
      </c>
      <c r="C6" s="27" t="s">
        <v>17</v>
      </c>
      <c r="D6" s="28" t="s">
        <v>18</v>
      </c>
      <c r="E6" s="28" t="s">
        <v>19</v>
      </c>
      <c r="F6" s="6" t="s">
        <v>20</v>
      </c>
      <c r="G6" s="6">
        <v>132</v>
      </c>
      <c r="H6" s="6" t="s">
        <v>21</v>
      </c>
      <c r="I6" s="6" t="s">
        <v>22</v>
      </c>
      <c r="J6" s="6">
        <v>52</v>
      </c>
      <c r="K6" s="14"/>
      <c r="L6" s="6" t="s">
        <v>23</v>
      </c>
      <c r="M6" s="6">
        <v>10.5</v>
      </c>
      <c r="N6" s="6" t="s">
        <v>24</v>
      </c>
      <c r="O6" s="27" t="s">
        <v>25</v>
      </c>
      <c r="P6" s="28"/>
    </row>
    <row r="7" spans="1:16" ht="31.5" customHeight="1">
      <c r="A7" s="27"/>
      <c r="B7" s="27"/>
      <c r="C7" s="27"/>
      <c r="D7" s="27"/>
      <c r="E7" s="27"/>
      <c r="F7" s="6" t="s">
        <v>26</v>
      </c>
      <c r="G7" s="6">
        <v>90</v>
      </c>
      <c r="H7" s="6" t="s">
        <v>27</v>
      </c>
      <c r="I7" s="6" t="s">
        <v>28</v>
      </c>
      <c r="J7" s="6">
        <v>52</v>
      </c>
      <c r="K7" s="14"/>
      <c r="L7" s="6" t="s">
        <v>29</v>
      </c>
      <c r="M7" s="6">
        <v>10.5</v>
      </c>
      <c r="N7" s="6" t="s">
        <v>30</v>
      </c>
      <c r="O7" s="27"/>
      <c r="P7" s="27"/>
    </row>
    <row r="8" spans="1:16" ht="31.5" customHeight="1">
      <c r="A8" s="27"/>
      <c r="B8" s="27"/>
      <c r="C8" s="27"/>
      <c r="D8" s="27"/>
      <c r="E8" s="27"/>
      <c r="F8" s="6" t="s">
        <v>31</v>
      </c>
      <c r="G8" s="6">
        <v>300</v>
      </c>
      <c r="H8" s="6" t="s">
        <v>24</v>
      </c>
      <c r="I8" s="6" t="s">
        <v>32</v>
      </c>
      <c r="J8" s="6">
        <v>91</v>
      </c>
      <c r="K8" s="14"/>
      <c r="L8" s="6" t="s">
        <v>33</v>
      </c>
      <c r="M8" s="6">
        <v>10.5</v>
      </c>
      <c r="N8" s="6" t="s">
        <v>34</v>
      </c>
      <c r="O8" s="27"/>
      <c r="P8" s="27"/>
    </row>
    <row r="9" spans="1:16" ht="31.5" customHeight="1">
      <c r="A9" s="27"/>
      <c r="B9" s="27"/>
      <c r="C9" s="27"/>
      <c r="D9" s="27"/>
      <c r="E9" s="27"/>
      <c r="F9" s="6" t="s">
        <v>35</v>
      </c>
      <c r="G9" s="6">
        <v>300</v>
      </c>
      <c r="H9" s="6" t="s">
        <v>36</v>
      </c>
      <c r="I9" s="6" t="s">
        <v>37</v>
      </c>
      <c r="J9" s="6">
        <v>91</v>
      </c>
      <c r="K9" s="14"/>
      <c r="L9" s="6" t="s">
        <v>38</v>
      </c>
      <c r="M9" s="6">
        <v>14</v>
      </c>
      <c r="N9" s="6" t="s">
        <v>30</v>
      </c>
      <c r="O9" s="27"/>
      <c r="P9" s="27"/>
    </row>
    <row r="10" spans="1:16" ht="52.5" customHeight="1">
      <c r="A10" s="27"/>
      <c r="B10" s="27"/>
      <c r="C10" s="27"/>
      <c r="D10" s="27"/>
      <c r="E10" s="27"/>
      <c r="F10" s="6" t="s">
        <v>39</v>
      </c>
      <c r="G10" s="6">
        <v>300</v>
      </c>
      <c r="H10" s="6" t="s">
        <v>40</v>
      </c>
      <c r="I10" s="6" t="s">
        <v>41</v>
      </c>
      <c r="J10" s="6">
        <v>195</v>
      </c>
      <c r="K10" s="17" t="s">
        <v>42</v>
      </c>
      <c r="L10" s="6" t="s">
        <v>43</v>
      </c>
      <c r="M10" s="6">
        <v>14</v>
      </c>
      <c r="N10" s="6" t="s">
        <v>34</v>
      </c>
      <c r="O10" s="27"/>
      <c r="P10" s="27"/>
    </row>
    <row r="11" spans="1:16" ht="31.5" customHeight="1">
      <c r="A11" s="27"/>
      <c r="B11" s="27"/>
      <c r="C11" s="27"/>
      <c r="D11" s="27"/>
      <c r="E11" s="27"/>
      <c r="F11" s="6"/>
      <c r="G11" s="6"/>
      <c r="H11" s="14"/>
      <c r="I11" s="6" t="s">
        <v>44</v>
      </c>
      <c r="J11" s="6">
        <v>195</v>
      </c>
      <c r="K11" s="14" t="s">
        <v>45</v>
      </c>
      <c r="L11" s="6" t="s">
        <v>46</v>
      </c>
      <c r="M11" s="6">
        <v>16</v>
      </c>
      <c r="N11" s="6" t="s">
        <v>47</v>
      </c>
      <c r="O11" s="27"/>
      <c r="P11" s="27"/>
    </row>
    <row r="12" spans="1:16" ht="31.5" customHeight="1">
      <c r="A12" s="27">
        <v>2</v>
      </c>
      <c r="B12" s="27" t="s">
        <v>48</v>
      </c>
      <c r="C12" s="28" t="s">
        <v>49</v>
      </c>
      <c r="D12" s="28" t="s">
        <v>50</v>
      </c>
      <c r="E12" s="28" t="s">
        <v>51</v>
      </c>
      <c r="F12" s="6" t="s">
        <v>52</v>
      </c>
      <c r="G12" s="6">
        <v>133.33</v>
      </c>
      <c r="H12" s="6" t="s">
        <v>53</v>
      </c>
      <c r="I12" s="6" t="s">
        <v>54</v>
      </c>
      <c r="J12" s="6">
        <v>220</v>
      </c>
      <c r="K12" s="6"/>
      <c r="L12" s="6" t="s">
        <v>55</v>
      </c>
      <c r="M12" s="6">
        <v>100</v>
      </c>
      <c r="N12" s="15" t="s">
        <v>56</v>
      </c>
      <c r="O12" s="28" t="s">
        <v>57</v>
      </c>
      <c r="P12" s="28"/>
    </row>
    <row r="13" spans="1:16" ht="31.5" customHeight="1">
      <c r="A13" s="27"/>
      <c r="B13" s="27"/>
      <c r="C13" s="27"/>
      <c r="D13" s="27"/>
      <c r="E13" s="27"/>
      <c r="F13" s="6" t="s">
        <v>58</v>
      </c>
      <c r="G13" s="6">
        <v>133.33</v>
      </c>
      <c r="H13" s="6" t="s">
        <v>59</v>
      </c>
      <c r="I13" s="6" t="s">
        <v>60</v>
      </c>
      <c r="J13" s="6">
        <v>220</v>
      </c>
      <c r="K13" s="6"/>
      <c r="L13" s="6" t="s">
        <v>61</v>
      </c>
      <c r="M13" s="6">
        <v>200</v>
      </c>
      <c r="N13" s="15" t="s">
        <v>62</v>
      </c>
      <c r="O13" s="27"/>
      <c r="P13" s="27"/>
    </row>
    <row r="14" spans="1:16" ht="31.5" customHeight="1">
      <c r="A14" s="27"/>
      <c r="B14" s="27"/>
      <c r="C14" s="27"/>
      <c r="D14" s="27"/>
      <c r="E14" s="27"/>
      <c r="F14" s="6" t="s">
        <v>63</v>
      </c>
      <c r="G14" s="6">
        <v>133.33</v>
      </c>
      <c r="H14" s="6" t="s">
        <v>59</v>
      </c>
      <c r="I14" s="6" t="s">
        <v>64</v>
      </c>
      <c r="J14" s="6">
        <v>340</v>
      </c>
      <c r="K14" s="6"/>
      <c r="L14" s="6"/>
      <c r="M14" s="6"/>
      <c r="N14" s="6"/>
      <c r="O14" s="27"/>
      <c r="P14" s="27"/>
    </row>
    <row r="15" spans="1:16" ht="31.5" customHeight="1">
      <c r="A15" s="27"/>
      <c r="B15" s="27"/>
      <c r="C15" s="27"/>
      <c r="D15" s="27"/>
      <c r="E15" s="27"/>
      <c r="F15" s="6" t="s">
        <v>65</v>
      </c>
      <c r="G15" s="6">
        <v>133.33</v>
      </c>
      <c r="H15" s="6" t="s">
        <v>66</v>
      </c>
      <c r="I15" s="6"/>
      <c r="J15" s="6"/>
      <c r="K15" s="6"/>
      <c r="L15" s="6"/>
      <c r="M15" s="6"/>
      <c r="N15" s="6"/>
      <c r="O15" s="27"/>
      <c r="P15" s="27"/>
    </row>
    <row r="16" spans="1:16" ht="31.5" customHeight="1">
      <c r="A16" s="27"/>
      <c r="B16" s="27"/>
      <c r="C16" s="27"/>
      <c r="D16" s="27"/>
      <c r="E16" s="27"/>
      <c r="F16" s="6" t="s">
        <v>67</v>
      </c>
      <c r="G16" s="6">
        <v>133.33</v>
      </c>
      <c r="H16" s="6" t="s">
        <v>68</v>
      </c>
      <c r="I16" s="6"/>
      <c r="J16" s="6"/>
      <c r="K16" s="6"/>
      <c r="L16" s="6"/>
      <c r="M16" s="6"/>
      <c r="N16" s="6"/>
      <c r="O16" s="27"/>
      <c r="P16" s="27"/>
    </row>
    <row r="17" spans="1:16" ht="31.5" customHeight="1">
      <c r="A17" s="27"/>
      <c r="B17" s="27"/>
      <c r="C17" s="27"/>
      <c r="D17" s="27"/>
      <c r="E17" s="27"/>
      <c r="F17" s="6" t="s">
        <v>69</v>
      </c>
      <c r="G17" s="6">
        <v>133.33</v>
      </c>
      <c r="H17" s="6" t="s">
        <v>59</v>
      </c>
      <c r="I17" s="6"/>
      <c r="J17" s="6"/>
      <c r="K17" s="6"/>
      <c r="L17" s="6"/>
      <c r="M17" s="6"/>
      <c r="N17" s="6"/>
      <c r="O17" s="27"/>
      <c r="P17" s="27"/>
    </row>
    <row r="18" spans="1:16" ht="31.5" customHeight="1">
      <c r="A18" s="27"/>
      <c r="B18" s="27"/>
      <c r="C18" s="27"/>
      <c r="D18" s="27"/>
      <c r="E18" s="27"/>
      <c r="F18" s="6" t="s">
        <v>70</v>
      </c>
      <c r="G18" s="6">
        <v>370</v>
      </c>
      <c r="H18" s="6" t="s">
        <v>71</v>
      </c>
      <c r="I18" s="6"/>
      <c r="J18" s="6"/>
      <c r="K18" s="6"/>
      <c r="L18" s="6"/>
      <c r="M18" s="6"/>
      <c r="N18" s="6"/>
      <c r="O18" s="27"/>
      <c r="P18" s="27"/>
    </row>
    <row r="19" spans="1:16" ht="31.5" customHeight="1">
      <c r="A19" s="27">
        <v>3</v>
      </c>
      <c r="B19" s="27" t="s">
        <v>72</v>
      </c>
      <c r="C19" s="28" t="s">
        <v>49</v>
      </c>
      <c r="D19" s="28" t="s">
        <v>73</v>
      </c>
      <c r="E19" s="28" t="s">
        <v>74</v>
      </c>
      <c r="F19" s="6" t="s">
        <v>75</v>
      </c>
      <c r="G19" s="6">
        <v>100</v>
      </c>
      <c r="H19" s="6" t="s">
        <v>76</v>
      </c>
      <c r="I19" s="6" t="s">
        <v>77</v>
      </c>
      <c r="J19" s="6">
        <v>54</v>
      </c>
      <c r="K19" s="14"/>
      <c r="L19" s="6" t="s">
        <v>78</v>
      </c>
      <c r="M19" s="6">
        <v>50</v>
      </c>
      <c r="N19" s="6"/>
      <c r="O19" s="28" t="s">
        <v>79</v>
      </c>
      <c r="P19" s="28"/>
    </row>
    <row r="20" spans="1:16" ht="31.5" customHeight="1">
      <c r="A20" s="27"/>
      <c r="B20" s="27"/>
      <c r="C20" s="27"/>
      <c r="D20" s="27"/>
      <c r="E20" s="27"/>
      <c r="F20" s="6" t="s">
        <v>26</v>
      </c>
      <c r="G20" s="6">
        <v>100</v>
      </c>
      <c r="H20" s="6" t="s">
        <v>76</v>
      </c>
      <c r="I20" s="6" t="s">
        <v>80</v>
      </c>
      <c r="J20" s="6">
        <v>54</v>
      </c>
      <c r="K20" s="6" t="s">
        <v>81</v>
      </c>
      <c r="L20" s="6" t="s">
        <v>82</v>
      </c>
      <c r="M20" s="6">
        <v>50</v>
      </c>
      <c r="N20" s="6"/>
      <c r="O20" s="27"/>
      <c r="P20" s="27"/>
    </row>
    <row r="21" spans="1:16" ht="31.5" customHeight="1">
      <c r="A21" s="27"/>
      <c r="B21" s="27"/>
      <c r="C21" s="27"/>
      <c r="D21" s="27"/>
      <c r="E21" s="27"/>
      <c r="F21" s="6" t="s">
        <v>83</v>
      </c>
      <c r="G21" s="6">
        <v>100</v>
      </c>
      <c r="H21" s="6" t="s">
        <v>76</v>
      </c>
      <c r="I21" s="6" t="s">
        <v>84</v>
      </c>
      <c r="J21" s="6">
        <v>91</v>
      </c>
      <c r="K21" s="6" t="s">
        <v>85</v>
      </c>
      <c r="L21" s="6" t="s">
        <v>86</v>
      </c>
      <c r="M21" s="6">
        <v>50</v>
      </c>
      <c r="N21" s="6" t="s">
        <v>76</v>
      </c>
      <c r="O21" s="27"/>
      <c r="P21" s="27"/>
    </row>
    <row r="22" spans="1:16" ht="31.5" customHeight="1">
      <c r="A22" s="27"/>
      <c r="B22" s="27"/>
      <c r="C22" s="27"/>
      <c r="D22" s="27"/>
      <c r="E22" s="27"/>
      <c r="F22" s="6" t="s">
        <v>87</v>
      </c>
      <c r="G22" s="6">
        <v>100</v>
      </c>
      <c r="H22" s="6"/>
      <c r="I22" s="6" t="s">
        <v>32</v>
      </c>
      <c r="J22" s="6">
        <v>91</v>
      </c>
      <c r="K22" s="6" t="s">
        <v>81</v>
      </c>
      <c r="L22" s="6" t="s">
        <v>88</v>
      </c>
      <c r="M22" s="6">
        <v>50</v>
      </c>
      <c r="N22" s="6" t="s">
        <v>76</v>
      </c>
      <c r="O22" s="27"/>
      <c r="P22" s="27"/>
    </row>
    <row r="23" spans="1:16" ht="31.5" customHeight="1">
      <c r="A23" s="27"/>
      <c r="B23" s="27"/>
      <c r="C23" s="27"/>
      <c r="D23" s="27"/>
      <c r="E23" s="27"/>
      <c r="F23" s="6" t="s">
        <v>89</v>
      </c>
      <c r="G23" s="6">
        <v>100</v>
      </c>
      <c r="H23" s="6" t="s">
        <v>76</v>
      </c>
      <c r="I23" s="6" t="s">
        <v>37</v>
      </c>
      <c r="J23" s="6">
        <v>91</v>
      </c>
      <c r="K23" s="14"/>
      <c r="L23" s="6" t="s">
        <v>43</v>
      </c>
      <c r="M23" s="6">
        <v>62.5</v>
      </c>
      <c r="N23" s="18"/>
      <c r="O23" s="27"/>
      <c r="P23" s="27"/>
    </row>
    <row r="24" spans="1:16" ht="31.5" customHeight="1">
      <c r="A24" s="27"/>
      <c r="B24" s="27"/>
      <c r="C24" s="27"/>
      <c r="D24" s="27"/>
      <c r="E24" s="27"/>
      <c r="F24" s="6" t="s">
        <v>90</v>
      </c>
      <c r="G24" s="6">
        <v>100</v>
      </c>
      <c r="H24" s="6" t="s">
        <v>76</v>
      </c>
      <c r="I24" s="6" t="s">
        <v>91</v>
      </c>
      <c r="J24" s="6">
        <v>91</v>
      </c>
      <c r="K24" s="6" t="s">
        <v>76</v>
      </c>
      <c r="L24" s="6" t="s">
        <v>92</v>
      </c>
      <c r="M24" s="6">
        <v>62.5</v>
      </c>
      <c r="N24" s="6"/>
      <c r="O24" s="27"/>
      <c r="P24" s="27"/>
    </row>
    <row r="25" spans="1:16" ht="31.5" customHeight="1">
      <c r="A25" s="27"/>
      <c r="B25" s="27"/>
      <c r="C25" s="27"/>
      <c r="D25" s="27"/>
      <c r="E25" s="27"/>
      <c r="F25" s="6" t="s">
        <v>93</v>
      </c>
      <c r="G25" s="6">
        <v>100</v>
      </c>
      <c r="H25" s="6"/>
      <c r="I25" s="6" t="s">
        <v>94</v>
      </c>
      <c r="J25" s="6">
        <v>91</v>
      </c>
      <c r="K25" s="14"/>
      <c r="L25" s="6" t="s">
        <v>95</v>
      </c>
      <c r="M25" s="6">
        <v>62.5</v>
      </c>
      <c r="N25" s="6" t="s">
        <v>76</v>
      </c>
      <c r="O25" s="27"/>
      <c r="P25" s="27"/>
    </row>
    <row r="26" spans="1:16" ht="31.5" customHeight="1">
      <c r="A26" s="27"/>
      <c r="B26" s="27"/>
      <c r="C26" s="27"/>
      <c r="D26" s="27"/>
      <c r="E26" s="27"/>
      <c r="F26" s="6" t="s">
        <v>96</v>
      </c>
      <c r="G26" s="6">
        <v>180</v>
      </c>
      <c r="H26" s="6" t="s">
        <v>97</v>
      </c>
      <c r="I26" s="6" t="s">
        <v>98</v>
      </c>
      <c r="J26" s="6">
        <v>91</v>
      </c>
      <c r="K26" s="14"/>
      <c r="L26" s="6" t="s">
        <v>99</v>
      </c>
      <c r="M26" s="6">
        <v>62.5</v>
      </c>
      <c r="N26" s="6" t="s">
        <v>76</v>
      </c>
      <c r="O26" s="27"/>
      <c r="P26" s="27"/>
    </row>
    <row r="27" spans="1:16" ht="31.5" customHeight="1">
      <c r="A27" s="27"/>
      <c r="B27" s="27"/>
      <c r="C27" s="27"/>
      <c r="D27" s="27"/>
      <c r="E27" s="27"/>
      <c r="F27" s="6" t="s">
        <v>100</v>
      </c>
      <c r="G27" s="6">
        <v>180</v>
      </c>
      <c r="H27" s="6"/>
      <c r="I27" s="19"/>
      <c r="J27" s="19"/>
      <c r="K27" s="19"/>
      <c r="L27" s="6"/>
      <c r="M27" s="6"/>
      <c r="N27" s="6"/>
      <c r="O27" s="27"/>
      <c r="P27" s="27"/>
    </row>
    <row r="28" spans="1:16" ht="31.5" customHeight="1">
      <c r="A28" s="27"/>
      <c r="B28" s="27"/>
      <c r="C28" s="27"/>
      <c r="D28" s="27"/>
      <c r="E28" s="27"/>
      <c r="F28" s="6" t="s">
        <v>101</v>
      </c>
      <c r="G28" s="6">
        <v>180</v>
      </c>
      <c r="H28" s="6" t="s">
        <v>76</v>
      </c>
      <c r="I28" s="6"/>
      <c r="J28" s="6"/>
      <c r="K28" s="6"/>
      <c r="L28" s="6"/>
      <c r="M28" s="6"/>
      <c r="N28" s="6"/>
      <c r="O28" s="27"/>
      <c r="P28" s="27"/>
    </row>
    <row r="29" spans="1:16" ht="31.5" customHeight="1">
      <c r="A29" s="27"/>
      <c r="B29" s="27"/>
      <c r="C29" s="27"/>
      <c r="D29" s="27"/>
      <c r="E29" s="27"/>
      <c r="F29" s="6" t="s">
        <v>102</v>
      </c>
      <c r="G29" s="6">
        <v>180</v>
      </c>
      <c r="H29" s="6"/>
      <c r="I29" s="6"/>
      <c r="J29" s="6"/>
      <c r="K29" s="6"/>
      <c r="L29" s="6"/>
      <c r="M29" s="6"/>
      <c r="N29" s="6"/>
      <c r="O29" s="27"/>
      <c r="P29" s="27"/>
    </row>
    <row r="30" spans="1:16" ht="31.5" customHeight="1">
      <c r="A30" s="27"/>
      <c r="B30" s="27"/>
      <c r="C30" s="27"/>
      <c r="D30" s="27"/>
      <c r="E30" s="27"/>
      <c r="F30" s="6" t="s">
        <v>103</v>
      </c>
      <c r="G30" s="6">
        <v>180</v>
      </c>
      <c r="H30" s="6"/>
      <c r="I30" s="6"/>
      <c r="J30" s="6"/>
      <c r="K30" s="6"/>
      <c r="L30" s="6"/>
      <c r="M30" s="6"/>
      <c r="N30" s="6"/>
      <c r="O30" s="27"/>
      <c r="P30" s="27"/>
    </row>
    <row r="31" spans="1:16" ht="30" customHeight="1">
      <c r="A31" s="27">
        <v>4</v>
      </c>
      <c r="B31" s="27" t="s">
        <v>104</v>
      </c>
      <c r="C31" s="28" t="s">
        <v>49</v>
      </c>
      <c r="D31" s="28" t="s">
        <v>105</v>
      </c>
      <c r="E31" s="28" t="s">
        <v>106</v>
      </c>
      <c r="F31" s="6" t="s">
        <v>107</v>
      </c>
      <c r="G31" s="6">
        <v>175</v>
      </c>
      <c r="H31" s="6" t="s">
        <v>76</v>
      </c>
      <c r="I31" s="6" t="s">
        <v>108</v>
      </c>
      <c r="J31" s="6">
        <v>62</v>
      </c>
      <c r="K31" s="6"/>
      <c r="L31" s="6" t="s">
        <v>109</v>
      </c>
      <c r="M31" s="6">
        <v>60</v>
      </c>
      <c r="N31" s="6" t="s">
        <v>110</v>
      </c>
      <c r="O31" s="28" t="s">
        <v>111</v>
      </c>
      <c r="P31" s="28"/>
    </row>
    <row r="32" spans="1:16" ht="42.75" customHeight="1">
      <c r="A32" s="27"/>
      <c r="B32" s="27"/>
      <c r="C32" s="27"/>
      <c r="D32" s="27"/>
      <c r="E32" s="27"/>
      <c r="F32" s="6" t="s">
        <v>112</v>
      </c>
      <c r="G32" s="6">
        <v>175</v>
      </c>
      <c r="H32" s="15" t="s">
        <v>113</v>
      </c>
      <c r="I32" s="6" t="s">
        <v>32</v>
      </c>
      <c r="J32" s="6">
        <v>91</v>
      </c>
      <c r="K32" s="6"/>
      <c r="L32" s="6" t="s">
        <v>114</v>
      </c>
      <c r="M32" s="6">
        <v>60</v>
      </c>
      <c r="N32" s="6" t="s">
        <v>115</v>
      </c>
      <c r="O32" s="27"/>
      <c r="P32" s="27"/>
    </row>
    <row r="33" spans="1:16" ht="46.5" customHeight="1">
      <c r="A33" s="27"/>
      <c r="B33" s="27"/>
      <c r="C33" s="27"/>
      <c r="D33" s="27"/>
      <c r="E33" s="27"/>
      <c r="F33" s="6" t="s">
        <v>116</v>
      </c>
      <c r="G33" s="6">
        <v>175</v>
      </c>
      <c r="H33" s="15" t="s">
        <v>117</v>
      </c>
      <c r="I33" s="6" t="s">
        <v>37</v>
      </c>
      <c r="J33" s="6">
        <v>91</v>
      </c>
      <c r="K33" s="6" t="s">
        <v>118</v>
      </c>
      <c r="L33" s="6" t="s">
        <v>119</v>
      </c>
      <c r="M33" s="6">
        <v>80</v>
      </c>
      <c r="N33" s="6" t="s">
        <v>120</v>
      </c>
      <c r="O33" s="27"/>
      <c r="P33" s="27"/>
    </row>
    <row r="34" spans="1:16" ht="33" customHeight="1">
      <c r="A34" s="27"/>
      <c r="B34" s="27"/>
      <c r="C34" s="27"/>
      <c r="D34" s="27"/>
      <c r="E34" s="27"/>
      <c r="F34" s="6" t="s">
        <v>121</v>
      </c>
      <c r="G34" s="6">
        <v>175</v>
      </c>
      <c r="H34" s="15" t="s">
        <v>122</v>
      </c>
      <c r="I34" s="6" t="s">
        <v>91</v>
      </c>
      <c r="J34" s="6">
        <v>91</v>
      </c>
      <c r="K34" s="6" t="s">
        <v>123</v>
      </c>
      <c r="L34" s="6" t="s">
        <v>124</v>
      </c>
      <c r="M34" s="6">
        <v>80</v>
      </c>
      <c r="N34" s="6" t="s">
        <v>125</v>
      </c>
      <c r="O34" s="27"/>
      <c r="P34" s="27"/>
    </row>
    <row r="35" spans="1:16" ht="43.5" customHeight="1">
      <c r="A35" s="27"/>
      <c r="B35" s="27"/>
      <c r="C35" s="27"/>
      <c r="D35" s="27"/>
      <c r="E35" s="27"/>
      <c r="F35" s="6" t="s">
        <v>126</v>
      </c>
      <c r="G35" s="6">
        <v>175</v>
      </c>
      <c r="H35" s="15" t="s">
        <v>127</v>
      </c>
      <c r="I35" s="6" t="s">
        <v>94</v>
      </c>
      <c r="J35" s="6">
        <v>91</v>
      </c>
      <c r="K35" s="6"/>
      <c r="L35" s="6"/>
      <c r="M35" s="6"/>
      <c r="N35" s="6"/>
      <c r="O35" s="27"/>
      <c r="P35" s="27"/>
    </row>
    <row r="36" spans="1:28" ht="34.5" customHeight="1">
      <c r="A36" s="27">
        <v>5</v>
      </c>
      <c r="B36" s="27" t="s">
        <v>128</v>
      </c>
      <c r="C36" s="28" t="s">
        <v>49</v>
      </c>
      <c r="D36" s="28" t="s">
        <v>73</v>
      </c>
      <c r="E36" s="28" t="s">
        <v>129</v>
      </c>
      <c r="F36" s="6" t="s">
        <v>130</v>
      </c>
      <c r="G36" s="6">
        <v>220</v>
      </c>
      <c r="H36" s="6" t="s">
        <v>131</v>
      </c>
      <c r="I36" s="6" t="s">
        <v>132</v>
      </c>
      <c r="J36" s="6">
        <v>62</v>
      </c>
      <c r="K36" s="14"/>
      <c r="L36" s="6" t="s">
        <v>82</v>
      </c>
      <c r="M36" s="6">
        <v>60</v>
      </c>
      <c r="N36" s="6" t="s">
        <v>133</v>
      </c>
      <c r="O36" s="28" t="s">
        <v>134</v>
      </c>
      <c r="P36" s="28"/>
      <c r="AB36" s="12"/>
    </row>
    <row r="37" spans="1:16" ht="40.5" customHeight="1">
      <c r="A37" s="27"/>
      <c r="B37" s="27"/>
      <c r="C37" s="27"/>
      <c r="D37" s="27"/>
      <c r="E37" s="27"/>
      <c r="F37" s="6" t="s">
        <v>35</v>
      </c>
      <c r="G37" s="6">
        <v>300</v>
      </c>
      <c r="H37" s="6" t="s">
        <v>135</v>
      </c>
      <c r="I37" s="6" t="s">
        <v>136</v>
      </c>
      <c r="J37" s="6">
        <v>62</v>
      </c>
      <c r="K37" s="14"/>
      <c r="L37" s="6" t="s">
        <v>86</v>
      </c>
      <c r="M37" s="6">
        <v>60</v>
      </c>
      <c r="N37" s="6"/>
      <c r="O37" s="27"/>
      <c r="P37" s="27"/>
    </row>
    <row r="38" spans="1:16" ht="30" customHeight="1">
      <c r="A38" s="27"/>
      <c r="B38" s="27"/>
      <c r="C38" s="27"/>
      <c r="D38" s="27"/>
      <c r="E38" s="27"/>
      <c r="F38" s="6"/>
      <c r="G38" s="6"/>
      <c r="H38" s="6"/>
      <c r="I38" s="6" t="s">
        <v>37</v>
      </c>
      <c r="J38" s="6">
        <v>91</v>
      </c>
      <c r="K38" s="6" t="s">
        <v>137</v>
      </c>
      <c r="L38" s="6"/>
      <c r="M38" s="6"/>
      <c r="N38" s="6"/>
      <c r="O38" s="27"/>
      <c r="P38" s="27"/>
    </row>
    <row r="39" spans="1:16" ht="30" customHeight="1">
      <c r="A39" s="27"/>
      <c r="B39" s="27"/>
      <c r="C39" s="27"/>
      <c r="D39" s="27"/>
      <c r="E39" s="27"/>
      <c r="F39" s="6"/>
      <c r="G39" s="6"/>
      <c r="H39" s="6"/>
      <c r="I39" s="6" t="s">
        <v>91</v>
      </c>
      <c r="J39" s="6">
        <v>91</v>
      </c>
      <c r="K39" s="14"/>
      <c r="L39" s="6"/>
      <c r="M39" s="6"/>
      <c r="N39" s="6"/>
      <c r="O39" s="27"/>
      <c r="P39" s="27"/>
    </row>
    <row r="40" spans="1:16" ht="30" customHeight="1">
      <c r="A40" s="27">
        <v>6</v>
      </c>
      <c r="B40" s="27" t="s">
        <v>138</v>
      </c>
      <c r="C40" s="28" t="s">
        <v>49</v>
      </c>
      <c r="D40" s="28" t="s">
        <v>105</v>
      </c>
      <c r="E40" s="28" t="s">
        <v>139</v>
      </c>
      <c r="F40" s="6" t="s">
        <v>140</v>
      </c>
      <c r="G40" s="6">
        <v>100</v>
      </c>
      <c r="H40" s="6" t="s">
        <v>76</v>
      </c>
      <c r="I40" s="6" t="s">
        <v>141</v>
      </c>
      <c r="J40" s="6">
        <v>52</v>
      </c>
      <c r="K40" s="6" t="s">
        <v>76</v>
      </c>
      <c r="L40" s="6" t="s">
        <v>23</v>
      </c>
      <c r="M40" s="6">
        <v>50</v>
      </c>
      <c r="N40" s="6" t="s">
        <v>142</v>
      </c>
      <c r="O40" s="33" t="s">
        <v>263</v>
      </c>
      <c r="P40" s="28"/>
    </row>
    <row r="41" spans="1:16" ht="19.5" customHeight="1">
      <c r="A41" s="27"/>
      <c r="B41" s="27"/>
      <c r="C41" s="27"/>
      <c r="D41" s="27"/>
      <c r="E41" s="27"/>
      <c r="F41" s="6" t="s">
        <v>143</v>
      </c>
      <c r="G41" s="6">
        <v>100</v>
      </c>
      <c r="H41" s="6" t="s">
        <v>76</v>
      </c>
      <c r="I41" s="6" t="s">
        <v>144</v>
      </c>
      <c r="J41" s="6">
        <v>54</v>
      </c>
      <c r="K41" s="6" t="s">
        <v>145</v>
      </c>
      <c r="L41" s="6" t="s">
        <v>29</v>
      </c>
      <c r="M41" s="6">
        <v>50</v>
      </c>
      <c r="N41" s="6" t="s">
        <v>146</v>
      </c>
      <c r="O41" s="27"/>
      <c r="P41" s="27"/>
    </row>
    <row r="42" spans="1:16" ht="31.5">
      <c r="A42" s="27"/>
      <c r="B42" s="27"/>
      <c r="C42" s="27"/>
      <c r="D42" s="27"/>
      <c r="E42" s="27"/>
      <c r="F42" s="6" t="s">
        <v>147</v>
      </c>
      <c r="G42" s="6">
        <v>210</v>
      </c>
      <c r="H42" s="16" t="s">
        <v>148</v>
      </c>
      <c r="I42" s="6" t="s">
        <v>149</v>
      </c>
      <c r="J42" s="6">
        <v>91</v>
      </c>
      <c r="K42" s="6"/>
      <c r="L42" s="6" t="s">
        <v>33</v>
      </c>
      <c r="M42" s="6">
        <v>50</v>
      </c>
      <c r="N42" s="6" t="s">
        <v>150</v>
      </c>
      <c r="O42" s="27"/>
      <c r="P42" s="27"/>
    </row>
    <row r="43" spans="1:16" ht="33.75" customHeight="1">
      <c r="A43" s="27"/>
      <c r="B43" s="27"/>
      <c r="C43" s="27"/>
      <c r="D43" s="27"/>
      <c r="E43" s="27"/>
      <c r="F43" s="6" t="s">
        <v>151</v>
      </c>
      <c r="G43" s="6">
        <v>210</v>
      </c>
      <c r="H43" s="16" t="s">
        <v>152</v>
      </c>
      <c r="I43" s="6" t="s">
        <v>153</v>
      </c>
      <c r="J43" s="6">
        <v>91</v>
      </c>
      <c r="K43" s="6" t="s">
        <v>154</v>
      </c>
      <c r="L43" s="6"/>
      <c r="M43" s="6"/>
      <c r="N43" s="6"/>
      <c r="O43" s="27"/>
      <c r="P43" s="27"/>
    </row>
    <row r="44" spans="1:16" ht="39" customHeight="1">
      <c r="A44" s="27">
        <v>7</v>
      </c>
      <c r="B44" s="27" t="s">
        <v>155</v>
      </c>
      <c r="C44" s="28" t="s">
        <v>49</v>
      </c>
      <c r="D44" s="28" t="s">
        <v>156</v>
      </c>
      <c r="E44" s="28" t="s">
        <v>157</v>
      </c>
      <c r="F44" s="6" t="s">
        <v>75</v>
      </c>
      <c r="G44" s="6">
        <v>100</v>
      </c>
      <c r="H44" s="6" t="s">
        <v>76</v>
      </c>
      <c r="I44" s="6" t="s">
        <v>158</v>
      </c>
      <c r="J44" s="6">
        <v>62</v>
      </c>
      <c r="K44" s="6"/>
      <c r="L44" s="6" t="s">
        <v>78</v>
      </c>
      <c r="M44" s="6">
        <v>50</v>
      </c>
      <c r="N44" s="20" t="s">
        <v>159</v>
      </c>
      <c r="O44" s="28" t="s">
        <v>160</v>
      </c>
      <c r="P44" s="28" t="s">
        <v>161</v>
      </c>
    </row>
    <row r="45" spans="1:16" ht="47.25">
      <c r="A45" s="27"/>
      <c r="B45" s="27"/>
      <c r="C45" s="27"/>
      <c r="D45" s="27"/>
      <c r="E45" s="27"/>
      <c r="F45" s="6" t="s">
        <v>26</v>
      </c>
      <c r="G45" s="6">
        <v>100</v>
      </c>
      <c r="H45" s="6" t="s">
        <v>162</v>
      </c>
      <c r="I45" s="6" t="s">
        <v>132</v>
      </c>
      <c r="J45" s="6">
        <v>62</v>
      </c>
      <c r="K45" s="6"/>
      <c r="L45" s="6" t="s">
        <v>82</v>
      </c>
      <c r="M45" s="6">
        <v>50</v>
      </c>
      <c r="N45" s="6" t="s">
        <v>163</v>
      </c>
      <c r="O45" s="27"/>
      <c r="P45" s="27"/>
    </row>
    <row r="46" spans="1:16" ht="81" customHeight="1">
      <c r="A46" s="27"/>
      <c r="B46" s="27"/>
      <c r="C46" s="27"/>
      <c r="D46" s="27"/>
      <c r="E46" s="27"/>
      <c r="F46" s="6" t="s">
        <v>83</v>
      </c>
      <c r="G46" s="6">
        <v>100</v>
      </c>
      <c r="H46" s="6" t="s">
        <v>164</v>
      </c>
      <c r="I46" s="6"/>
      <c r="J46" s="6"/>
      <c r="K46" s="6"/>
      <c r="L46" s="6"/>
      <c r="M46" s="6"/>
      <c r="N46" s="6"/>
      <c r="O46" s="27"/>
      <c r="P46" s="27"/>
    </row>
    <row r="47" spans="1:16" ht="42.75" customHeight="1">
      <c r="A47" s="27">
        <v>8</v>
      </c>
      <c r="B47" s="27" t="s">
        <v>165</v>
      </c>
      <c r="C47" s="28" t="s">
        <v>49</v>
      </c>
      <c r="D47" s="28" t="s">
        <v>166</v>
      </c>
      <c r="E47" s="28" t="s">
        <v>167</v>
      </c>
      <c r="F47" s="29" t="s">
        <v>168</v>
      </c>
      <c r="G47" s="29">
        <v>30</v>
      </c>
      <c r="H47" s="29" t="s">
        <v>169</v>
      </c>
      <c r="I47" s="6" t="s">
        <v>170</v>
      </c>
      <c r="J47" s="6">
        <v>20</v>
      </c>
      <c r="K47" s="6"/>
      <c r="L47" s="6"/>
      <c r="M47" s="6"/>
      <c r="N47" s="6"/>
      <c r="O47" s="27" t="s">
        <v>171</v>
      </c>
      <c r="P47" s="27"/>
    </row>
    <row r="48" spans="1:16" ht="33" customHeight="1">
      <c r="A48" s="27"/>
      <c r="B48" s="27"/>
      <c r="C48" s="27"/>
      <c r="D48" s="27"/>
      <c r="E48" s="27"/>
      <c r="F48" s="30"/>
      <c r="G48" s="30"/>
      <c r="H48" s="30"/>
      <c r="I48" s="6" t="s">
        <v>172</v>
      </c>
      <c r="J48" s="6">
        <v>10</v>
      </c>
      <c r="K48" s="6"/>
      <c r="L48" s="6"/>
      <c r="M48" s="6"/>
      <c r="N48" s="6"/>
      <c r="O48" s="27"/>
      <c r="P48" s="27"/>
    </row>
    <row r="49" spans="1:16" ht="45" customHeight="1">
      <c r="A49" s="27">
        <v>9</v>
      </c>
      <c r="B49" s="27" t="s">
        <v>173</v>
      </c>
      <c r="C49" s="28" t="s">
        <v>49</v>
      </c>
      <c r="D49" s="28" t="s">
        <v>174</v>
      </c>
      <c r="E49" s="27" t="s">
        <v>175</v>
      </c>
      <c r="F49" s="6" t="s">
        <v>176</v>
      </c>
      <c r="G49" s="6">
        <v>30</v>
      </c>
      <c r="H49" s="6" t="s">
        <v>24</v>
      </c>
      <c r="I49" s="29">
        <v>450</v>
      </c>
      <c r="J49" s="29">
        <v>48</v>
      </c>
      <c r="K49" s="29" t="s">
        <v>24</v>
      </c>
      <c r="L49" s="29"/>
      <c r="M49" s="29"/>
      <c r="N49" s="29"/>
      <c r="O49" s="28" t="s">
        <v>177</v>
      </c>
      <c r="P49" s="33" t="s">
        <v>178</v>
      </c>
    </row>
    <row r="50" spans="1:16" ht="54.75" customHeight="1">
      <c r="A50" s="27"/>
      <c r="B50" s="27"/>
      <c r="C50" s="27"/>
      <c r="D50" s="27"/>
      <c r="E50" s="27"/>
      <c r="F50" s="6" t="s">
        <v>179</v>
      </c>
      <c r="G50" s="6">
        <v>30</v>
      </c>
      <c r="H50" s="6" t="s">
        <v>180</v>
      </c>
      <c r="I50" s="30"/>
      <c r="J50" s="30"/>
      <c r="K50" s="30"/>
      <c r="L50" s="30"/>
      <c r="M50" s="30"/>
      <c r="N50" s="30"/>
      <c r="O50" s="27"/>
      <c r="P50" s="27"/>
    </row>
    <row r="51" spans="1:16" ht="87.75" customHeight="1">
      <c r="A51" s="6">
        <v>10</v>
      </c>
      <c r="B51" s="6" t="s">
        <v>181</v>
      </c>
      <c r="C51" s="13" t="s">
        <v>49</v>
      </c>
      <c r="D51" s="13" t="s">
        <v>182</v>
      </c>
      <c r="E51" s="6" t="s">
        <v>183</v>
      </c>
      <c r="F51" s="6" t="s">
        <v>184</v>
      </c>
      <c r="G51" s="6">
        <v>60</v>
      </c>
      <c r="H51" s="6" t="s">
        <v>185</v>
      </c>
      <c r="I51" s="6">
        <v>450</v>
      </c>
      <c r="J51" s="6">
        <v>50</v>
      </c>
      <c r="K51" s="6"/>
      <c r="L51" s="6"/>
      <c r="M51" s="6"/>
      <c r="N51" s="6"/>
      <c r="O51" s="13" t="s">
        <v>186</v>
      </c>
      <c r="P51" s="13"/>
    </row>
    <row r="55" ht="15.75">
      <c r="J55" s="21"/>
    </row>
  </sheetData>
  <sheetProtection/>
  <mergeCells count="84">
    <mergeCell ref="P44:P46"/>
    <mergeCell ref="P47:P48"/>
    <mergeCell ref="P49:P50"/>
    <mergeCell ref="O44:O46"/>
    <mergeCell ref="O47:O48"/>
    <mergeCell ref="O49:O50"/>
    <mergeCell ref="P3:P5"/>
    <mergeCell ref="P6:P11"/>
    <mergeCell ref="P12:P18"/>
    <mergeCell ref="P19:P30"/>
    <mergeCell ref="P31:P35"/>
    <mergeCell ref="P36:P39"/>
    <mergeCell ref="P40:P43"/>
    <mergeCell ref="O6:O11"/>
    <mergeCell ref="O12:O18"/>
    <mergeCell ref="O19:O30"/>
    <mergeCell ref="O31:O35"/>
    <mergeCell ref="O36:O39"/>
    <mergeCell ref="O40:O43"/>
    <mergeCell ref="I49:I50"/>
    <mergeCell ref="J49:J50"/>
    <mergeCell ref="K49:K50"/>
    <mergeCell ref="L49:L50"/>
    <mergeCell ref="M49:M50"/>
    <mergeCell ref="N49:N50"/>
    <mergeCell ref="E44:E46"/>
    <mergeCell ref="E47:E48"/>
    <mergeCell ref="E49:E50"/>
    <mergeCell ref="F47:F48"/>
    <mergeCell ref="G47:G48"/>
    <mergeCell ref="H47:H48"/>
    <mergeCell ref="D44:D46"/>
    <mergeCell ref="D47:D48"/>
    <mergeCell ref="D49:D50"/>
    <mergeCell ref="E3:E5"/>
    <mergeCell ref="E6:E11"/>
    <mergeCell ref="E12:E18"/>
    <mergeCell ref="E19:E30"/>
    <mergeCell ref="E31:E35"/>
    <mergeCell ref="E36:E39"/>
    <mergeCell ref="E40:E43"/>
    <mergeCell ref="C44:C46"/>
    <mergeCell ref="C47:C48"/>
    <mergeCell ref="C49:C50"/>
    <mergeCell ref="D3:D5"/>
    <mergeCell ref="D6:D11"/>
    <mergeCell ref="D12:D18"/>
    <mergeCell ref="D19:D30"/>
    <mergeCell ref="D31:D35"/>
    <mergeCell ref="D36:D39"/>
    <mergeCell ref="D40:D43"/>
    <mergeCell ref="B44:B46"/>
    <mergeCell ref="B47:B48"/>
    <mergeCell ref="B49:B50"/>
    <mergeCell ref="C3:C5"/>
    <mergeCell ref="C6:C11"/>
    <mergeCell ref="C12:C18"/>
    <mergeCell ref="C19:C30"/>
    <mergeCell ref="C31:C35"/>
    <mergeCell ref="C36:C39"/>
    <mergeCell ref="C40:C43"/>
    <mergeCell ref="A44:A46"/>
    <mergeCell ref="A47:A48"/>
    <mergeCell ref="A49:A50"/>
    <mergeCell ref="B3:B5"/>
    <mergeCell ref="B6:B11"/>
    <mergeCell ref="B12:B18"/>
    <mergeCell ref="B19:B30"/>
    <mergeCell ref="B31:B35"/>
    <mergeCell ref="B36:B39"/>
    <mergeCell ref="B40:B43"/>
    <mergeCell ref="A6:A11"/>
    <mergeCell ref="A12:A18"/>
    <mergeCell ref="A19:A30"/>
    <mergeCell ref="A31:A35"/>
    <mergeCell ref="A36:A39"/>
    <mergeCell ref="A40:A43"/>
    <mergeCell ref="A2:P2"/>
    <mergeCell ref="F3:N3"/>
    <mergeCell ref="F4:H4"/>
    <mergeCell ref="I4:K4"/>
    <mergeCell ref="L4:N4"/>
    <mergeCell ref="A3:A5"/>
    <mergeCell ref="O3:O5"/>
  </mergeCells>
  <printOptions horizontalCentered="1"/>
  <pageMargins left="0.4724409448818898" right="0.4724409448818898" top="0.5511811023622047" bottom="0.5118110236220472" header="0.6299212598425197" footer="0.5905511811023623"/>
  <pageSetup fitToHeight="0" horizontalDpi="600" verticalDpi="600" orientation="landscape" paperSize="8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"/>
  <sheetViews>
    <sheetView zoomScalePageLayoutView="0" workbookViewId="0" topLeftCell="C55">
      <selection activeCell="V49" sqref="V49"/>
    </sheetView>
  </sheetViews>
  <sheetFormatPr defaultColWidth="9.00390625" defaultRowHeight="14.25"/>
  <cols>
    <col min="9" max="9" width="25.125" style="0" customWidth="1"/>
    <col min="12" max="12" width="19.125" style="0" customWidth="1"/>
    <col min="15" max="15" width="16.75390625" style="0" customWidth="1"/>
  </cols>
  <sheetData>
    <row r="1" spans="1:12" s="1" customFormat="1" ht="20.25">
      <c r="A1" s="4"/>
      <c r="B1" s="4"/>
      <c r="F1" s="5"/>
      <c r="L1" s="5"/>
    </row>
    <row r="2" spans="1:16" s="1" customFormat="1" ht="31.5">
      <c r="A2" s="23" t="s">
        <v>187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1" customFormat="1" ht="37.5" customHeight="1">
      <c r="A3" s="26" t="s">
        <v>1</v>
      </c>
      <c r="B3" s="26" t="s">
        <v>188</v>
      </c>
      <c r="C3" s="26" t="s">
        <v>189</v>
      </c>
      <c r="D3" s="26" t="s">
        <v>3</v>
      </c>
      <c r="E3" s="26" t="s">
        <v>4</v>
      </c>
      <c r="F3" s="26" t="s">
        <v>190</v>
      </c>
      <c r="G3" s="24" t="s">
        <v>6</v>
      </c>
      <c r="H3" s="24"/>
      <c r="I3" s="24"/>
      <c r="J3" s="24"/>
      <c r="K3" s="24"/>
      <c r="L3" s="24"/>
      <c r="M3" s="24"/>
      <c r="N3" s="24"/>
      <c r="O3" s="24"/>
      <c r="P3" s="31" t="s">
        <v>7</v>
      </c>
    </row>
    <row r="4" spans="1:16" s="2" customFormat="1" ht="37.5" customHeight="1">
      <c r="A4" s="26"/>
      <c r="B4" s="26"/>
      <c r="C4" s="26"/>
      <c r="D4" s="26"/>
      <c r="E4" s="26"/>
      <c r="F4" s="26"/>
      <c r="G4" s="25" t="s">
        <v>9</v>
      </c>
      <c r="H4" s="25"/>
      <c r="I4" s="25"/>
      <c r="J4" s="25" t="s">
        <v>10</v>
      </c>
      <c r="K4" s="25"/>
      <c r="L4" s="25"/>
      <c r="M4" s="25" t="s">
        <v>11</v>
      </c>
      <c r="N4" s="25"/>
      <c r="O4" s="25"/>
      <c r="P4" s="31"/>
    </row>
    <row r="5" spans="1:16" s="1" customFormat="1" ht="50.25" customHeight="1">
      <c r="A5" s="26"/>
      <c r="B5" s="26"/>
      <c r="C5" s="26"/>
      <c r="D5" s="26"/>
      <c r="E5" s="26"/>
      <c r="F5" s="26"/>
      <c r="G5" s="6" t="s">
        <v>12</v>
      </c>
      <c r="H5" s="6" t="s">
        <v>13</v>
      </c>
      <c r="I5" s="6" t="s">
        <v>14</v>
      </c>
      <c r="J5" s="6" t="s">
        <v>15</v>
      </c>
      <c r="K5" s="6" t="s">
        <v>13</v>
      </c>
      <c r="L5" s="6" t="s">
        <v>14</v>
      </c>
      <c r="M5" s="6" t="s">
        <v>15</v>
      </c>
      <c r="N5" s="6" t="s">
        <v>13</v>
      </c>
      <c r="O5" s="6" t="s">
        <v>14</v>
      </c>
      <c r="P5" s="31"/>
    </row>
    <row r="6" spans="1:23" s="3" customFormat="1" ht="48.75" customHeight="1">
      <c r="A6" s="34">
        <v>1</v>
      </c>
      <c r="B6" s="34" t="s">
        <v>191</v>
      </c>
      <c r="C6" s="34" t="s">
        <v>192</v>
      </c>
      <c r="D6" s="34" t="s">
        <v>193</v>
      </c>
      <c r="E6" s="34" t="s">
        <v>194</v>
      </c>
      <c r="F6" s="35" t="s">
        <v>19</v>
      </c>
      <c r="G6" s="7" t="s">
        <v>20</v>
      </c>
      <c r="H6" s="7">
        <v>132</v>
      </c>
      <c r="I6" s="8" t="s">
        <v>195</v>
      </c>
      <c r="J6" s="7" t="s">
        <v>22</v>
      </c>
      <c r="K6" s="7">
        <v>52</v>
      </c>
      <c r="L6" s="8" t="s">
        <v>196</v>
      </c>
      <c r="M6" s="7" t="s">
        <v>23</v>
      </c>
      <c r="N6" s="7">
        <v>10.5</v>
      </c>
      <c r="O6" s="8" t="s">
        <v>197</v>
      </c>
      <c r="P6" s="35" t="s">
        <v>198</v>
      </c>
      <c r="R6" s="3">
        <f>132/365*11</f>
        <v>3.978082191780822</v>
      </c>
      <c r="S6" s="3">
        <f>132/365*11</f>
        <v>3.978082191780822</v>
      </c>
      <c r="V6" s="3">
        <f>10.5/365*11</f>
        <v>0.31643835616438354</v>
      </c>
      <c r="W6" s="3">
        <f>10.5/365*4.67</f>
        <v>0.13434246575342465</v>
      </c>
    </row>
    <row r="7" spans="1:23" s="3" customFormat="1" ht="89.25" customHeight="1">
      <c r="A7" s="34"/>
      <c r="B7" s="34"/>
      <c r="C7" s="34"/>
      <c r="D7" s="34"/>
      <c r="E7" s="34"/>
      <c r="F7" s="34"/>
      <c r="G7" s="7" t="s">
        <v>26</v>
      </c>
      <c r="H7" s="7">
        <v>90</v>
      </c>
      <c r="I7" s="8" t="s">
        <v>195</v>
      </c>
      <c r="J7" s="7" t="s">
        <v>28</v>
      </c>
      <c r="K7" s="7">
        <v>52</v>
      </c>
      <c r="L7" s="8" t="s">
        <v>196</v>
      </c>
      <c r="M7" s="7" t="s">
        <v>29</v>
      </c>
      <c r="N7" s="7">
        <v>10.5</v>
      </c>
      <c r="O7" s="8" t="s">
        <v>199</v>
      </c>
      <c r="P7" s="34"/>
      <c r="R7" s="3">
        <f>90/365*11</f>
        <v>2.7123287671232874</v>
      </c>
      <c r="S7" s="3">
        <f>90/365*11</f>
        <v>2.7123287671232874</v>
      </c>
      <c r="V7" s="3">
        <f>10.5/365*11</f>
        <v>0.31643835616438354</v>
      </c>
      <c r="W7" s="3">
        <f>10.5/365*11</f>
        <v>0.31643835616438354</v>
      </c>
    </row>
    <row r="8" spans="1:23" s="3" customFormat="1" ht="138.75" customHeight="1">
      <c r="A8" s="34"/>
      <c r="B8" s="34"/>
      <c r="C8" s="34"/>
      <c r="D8" s="34"/>
      <c r="E8" s="34"/>
      <c r="F8" s="34"/>
      <c r="G8" s="7" t="s">
        <v>31</v>
      </c>
      <c r="H8" s="7">
        <v>300</v>
      </c>
      <c r="I8" s="8" t="s">
        <v>200</v>
      </c>
      <c r="J8" s="7" t="s">
        <v>32</v>
      </c>
      <c r="K8" s="7">
        <v>91</v>
      </c>
      <c r="L8" s="8" t="s">
        <v>196</v>
      </c>
      <c r="M8" s="7" t="s">
        <v>33</v>
      </c>
      <c r="N8" s="7">
        <v>10.5</v>
      </c>
      <c r="O8" s="8" t="s">
        <v>199</v>
      </c>
      <c r="P8" s="34"/>
      <c r="R8" s="3">
        <f>300/365*11</f>
        <v>9.041095890410958</v>
      </c>
      <c r="S8" s="3">
        <f>300/365*6.67</f>
        <v>5.482191780821918</v>
      </c>
      <c r="V8" s="3">
        <f>10.5/365*11</f>
        <v>0.31643835616438354</v>
      </c>
      <c r="W8" s="3">
        <f>10.5/365*11</f>
        <v>0.31643835616438354</v>
      </c>
    </row>
    <row r="9" spans="1:23" s="3" customFormat="1" ht="40.5" customHeight="1">
      <c r="A9" s="34"/>
      <c r="B9" s="34"/>
      <c r="C9" s="34"/>
      <c r="D9" s="34"/>
      <c r="E9" s="34"/>
      <c r="F9" s="34"/>
      <c r="G9" s="7" t="s">
        <v>35</v>
      </c>
      <c r="H9" s="7">
        <v>300</v>
      </c>
      <c r="I9" s="8" t="s">
        <v>195</v>
      </c>
      <c r="J9" s="7" t="s">
        <v>37</v>
      </c>
      <c r="K9" s="7">
        <v>91</v>
      </c>
      <c r="L9" s="8" t="s">
        <v>196</v>
      </c>
      <c r="M9" s="7" t="s">
        <v>38</v>
      </c>
      <c r="N9" s="7">
        <v>14</v>
      </c>
      <c r="O9" s="8" t="s">
        <v>199</v>
      </c>
      <c r="P9" s="34"/>
      <c r="R9" s="3">
        <f>300/365*11</f>
        <v>9.041095890410958</v>
      </c>
      <c r="S9" s="3">
        <f>300/365*11</f>
        <v>9.041095890410958</v>
      </c>
      <c r="V9" s="3">
        <f>14/365*11</f>
        <v>0.4219178082191781</v>
      </c>
      <c r="W9" s="3">
        <f>14/365*11</f>
        <v>0.4219178082191781</v>
      </c>
    </row>
    <row r="10" spans="1:23" s="3" customFormat="1" ht="69.75" customHeight="1">
      <c r="A10" s="34"/>
      <c r="B10" s="34"/>
      <c r="C10" s="34"/>
      <c r="D10" s="34"/>
      <c r="E10" s="34"/>
      <c r="F10" s="34"/>
      <c r="G10" s="7" t="s">
        <v>39</v>
      </c>
      <c r="H10" s="7">
        <v>300</v>
      </c>
      <c r="I10" s="8" t="s">
        <v>201</v>
      </c>
      <c r="J10" s="7" t="s">
        <v>41</v>
      </c>
      <c r="K10" s="7">
        <v>195</v>
      </c>
      <c r="L10" s="8" t="s">
        <v>196</v>
      </c>
      <c r="M10" s="7" t="s">
        <v>43</v>
      </c>
      <c r="N10" s="7">
        <v>14</v>
      </c>
      <c r="O10" s="8" t="s">
        <v>199</v>
      </c>
      <c r="P10" s="34"/>
      <c r="R10" s="3">
        <f>300/365*11</f>
        <v>9.041095890410958</v>
      </c>
      <c r="S10" s="3">
        <f>300/365*6.375</f>
        <v>5.23972602739726</v>
      </c>
      <c r="V10" s="3">
        <f>14/365*11</f>
        <v>0.4219178082191781</v>
      </c>
      <c r="W10" s="3">
        <f>14/365*11</f>
        <v>0.4219178082191781</v>
      </c>
    </row>
    <row r="11" spans="1:23" s="3" customFormat="1" ht="42.75" customHeight="1">
      <c r="A11" s="34"/>
      <c r="B11" s="34"/>
      <c r="C11" s="34"/>
      <c r="D11" s="34"/>
      <c r="E11" s="34"/>
      <c r="F11" s="34"/>
      <c r="G11" s="7"/>
      <c r="H11" s="7"/>
      <c r="I11" s="8"/>
      <c r="J11" s="7" t="s">
        <v>44</v>
      </c>
      <c r="K11" s="7">
        <v>195</v>
      </c>
      <c r="L11" s="8" t="s">
        <v>196</v>
      </c>
      <c r="M11" s="7" t="s">
        <v>46</v>
      </c>
      <c r="N11" s="7">
        <v>16</v>
      </c>
      <c r="O11" s="8" t="s">
        <v>202</v>
      </c>
      <c r="P11" s="34"/>
      <c r="V11" s="3">
        <f>16/365*11</f>
        <v>0.4821917808219178</v>
      </c>
      <c r="W11" s="3">
        <f>16/365*4</f>
        <v>0.17534246575342466</v>
      </c>
    </row>
    <row r="12" spans="1:24" s="3" customFormat="1" ht="42.75" customHeight="1">
      <c r="A12" s="7"/>
      <c r="B12" s="7"/>
      <c r="C12" s="7"/>
      <c r="D12" s="7"/>
      <c r="E12" s="7"/>
      <c r="F12" s="7"/>
      <c r="G12" s="7"/>
      <c r="H12" s="7"/>
      <c r="I12" s="8"/>
      <c r="J12" s="7"/>
      <c r="K12" s="7"/>
      <c r="L12" s="8"/>
      <c r="M12" s="7"/>
      <c r="N12" s="7"/>
      <c r="O12" s="8"/>
      <c r="P12" s="7"/>
      <c r="R12" s="3">
        <f>SUM(R6:R11)</f>
        <v>33.81369863013698</v>
      </c>
      <c r="S12" s="3">
        <f>SUM(S6:S11)</f>
        <v>26.453424657534246</v>
      </c>
      <c r="T12" s="3">
        <f>S12/R12</f>
        <v>0.7823286339329121</v>
      </c>
      <c r="V12" s="3">
        <f>SUM(V6:V11)</f>
        <v>2.2753424657534245</v>
      </c>
      <c r="W12" s="3">
        <f>SUM(W6:W11)</f>
        <v>1.7863972602739726</v>
      </c>
      <c r="X12" s="3">
        <f>W12/V12</f>
        <v>0.7851113786875377</v>
      </c>
    </row>
    <row r="13" spans="1:16" s="3" customFormat="1" ht="60.75" customHeight="1">
      <c r="A13" s="34">
        <v>2</v>
      </c>
      <c r="B13" s="34" t="s">
        <v>203</v>
      </c>
      <c r="C13" s="34" t="s">
        <v>192</v>
      </c>
      <c r="D13" s="34" t="s">
        <v>193</v>
      </c>
      <c r="E13" s="34" t="s">
        <v>204</v>
      </c>
      <c r="F13" s="35" t="s">
        <v>51</v>
      </c>
      <c r="G13" s="7" t="s">
        <v>205</v>
      </c>
      <c r="H13" s="7">
        <v>133.33</v>
      </c>
      <c r="I13" s="7" t="s">
        <v>206</v>
      </c>
      <c r="J13" s="7" t="s">
        <v>54</v>
      </c>
      <c r="K13" s="7">
        <v>220</v>
      </c>
      <c r="L13" s="7"/>
      <c r="M13" s="7"/>
      <c r="N13" s="7"/>
      <c r="O13" s="7"/>
      <c r="P13" s="35" t="s">
        <v>207</v>
      </c>
    </row>
    <row r="14" spans="1:16" s="3" customFormat="1" ht="63.75" customHeight="1">
      <c r="A14" s="34"/>
      <c r="B14" s="34"/>
      <c r="C14" s="34"/>
      <c r="D14" s="34"/>
      <c r="E14" s="34"/>
      <c r="F14" s="34"/>
      <c r="G14" s="7" t="s">
        <v>208</v>
      </c>
      <c r="H14" s="7">
        <v>133.33</v>
      </c>
      <c r="I14" s="7" t="s">
        <v>209</v>
      </c>
      <c r="J14" s="7" t="s">
        <v>60</v>
      </c>
      <c r="K14" s="7">
        <v>220</v>
      </c>
      <c r="L14" s="7"/>
      <c r="M14" s="7"/>
      <c r="N14" s="7"/>
      <c r="O14" s="7"/>
      <c r="P14" s="34"/>
    </row>
    <row r="15" spans="1:16" s="3" customFormat="1" ht="45.75" customHeight="1">
      <c r="A15" s="34"/>
      <c r="B15" s="34"/>
      <c r="C15" s="34"/>
      <c r="D15" s="34"/>
      <c r="E15" s="34"/>
      <c r="F15" s="34"/>
      <c r="G15" s="7" t="s">
        <v>210</v>
      </c>
      <c r="H15" s="7">
        <v>133.33</v>
      </c>
      <c r="I15" s="7" t="s">
        <v>206</v>
      </c>
      <c r="J15" s="7" t="s">
        <v>64</v>
      </c>
      <c r="K15" s="7">
        <v>340</v>
      </c>
      <c r="L15" s="7"/>
      <c r="M15" s="7"/>
      <c r="N15" s="7"/>
      <c r="O15" s="7"/>
      <c r="P15" s="34"/>
    </row>
    <row r="16" spans="1:16" s="3" customFormat="1" ht="48" customHeight="1">
      <c r="A16" s="34"/>
      <c r="B16" s="34"/>
      <c r="C16" s="34"/>
      <c r="D16" s="34"/>
      <c r="E16" s="34"/>
      <c r="F16" s="34"/>
      <c r="G16" s="7" t="s">
        <v>211</v>
      </c>
      <c r="H16" s="7">
        <v>133.33</v>
      </c>
      <c r="I16" s="7" t="s">
        <v>212</v>
      </c>
      <c r="J16" s="7"/>
      <c r="K16" s="7"/>
      <c r="L16" s="7"/>
      <c r="M16" s="7"/>
      <c r="N16" s="7"/>
      <c r="O16" s="7"/>
      <c r="P16" s="34"/>
    </row>
    <row r="17" spans="1:16" s="3" customFormat="1" ht="49.5" customHeight="1">
      <c r="A17" s="34"/>
      <c r="B17" s="34"/>
      <c r="C17" s="34"/>
      <c r="D17" s="34"/>
      <c r="E17" s="34"/>
      <c r="F17" s="34"/>
      <c r="G17" s="7" t="s">
        <v>213</v>
      </c>
      <c r="H17" s="7">
        <v>133.33</v>
      </c>
      <c r="I17" s="7"/>
      <c r="J17" s="7"/>
      <c r="K17" s="7"/>
      <c r="L17" s="7"/>
      <c r="M17" s="7"/>
      <c r="N17" s="7"/>
      <c r="O17" s="7"/>
      <c r="P17" s="34"/>
    </row>
    <row r="18" spans="1:16" s="3" customFormat="1" ht="36" customHeight="1">
      <c r="A18" s="34"/>
      <c r="B18" s="34"/>
      <c r="C18" s="34"/>
      <c r="D18" s="34"/>
      <c r="E18" s="34"/>
      <c r="F18" s="34"/>
      <c r="G18" s="7" t="s">
        <v>214</v>
      </c>
      <c r="H18" s="7">
        <v>133.33</v>
      </c>
      <c r="I18" s="7"/>
      <c r="J18" s="7"/>
      <c r="K18" s="7"/>
      <c r="L18" s="7"/>
      <c r="M18" s="7"/>
      <c r="N18" s="7"/>
      <c r="O18" s="7"/>
      <c r="P18" s="34"/>
    </row>
    <row r="19" spans="1:16" s="3" customFormat="1" ht="36" customHeight="1">
      <c r="A19" s="34"/>
      <c r="B19" s="34"/>
      <c r="C19" s="34"/>
      <c r="D19" s="34"/>
      <c r="E19" s="34"/>
      <c r="F19" s="34"/>
      <c r="G19" s="7" t="s">
        <v>215</v>
      </c>
      <c r="H19" s="7">
        <v>370</v>
      </c>
      <c r="I19" s="7" t="s">
        <v>216</v>
      </c>
      <c r="J19" s="7"/>
      <c r="K19" s="7"/>
      <c r="L19" s="7"/>
      <c r="M19" s="7"/>
      <c r="N19" s="7"/>
      <c r="O19" s="7"/>
      <c r="P19" s="34"/>
    </row>
    <row r="20" spans="1:22" s="3" customFormat="1" ht="28.5" customHeight="1">
      <c r="A20" s="34">
        <v>3</v>
      </c>
      <c r="B20" s="34" t="s">
        <v>217</v>
      </c>
      <c r="C20" s="34" t="s">
        <v>192</v>
      </c>
      <c r="D20" s="34" t="s">
        <v>193</v>
      </c>
      <c r="E20" s="34" t="s">
        <v>218</v>
      </c>
      <c r="F20" s="35" t="s">
        <v>74</v>
      </c>
      <c r="G20" s="7" t="s">
        <v>75</v>
      </c>
      <c r="H20" s="7">
        <v>100</v>
      </c>
      <c r="I20" s="7" t="s">
        <v>195</v>
      </c>
      <c r="J20" s="7" t="s">
        <v>77</v>
      </c>
      <c r="K20" s="7">
        <v>54</v>
      </c>
      <c r="L20" s="8" t="s">
        <v>196</v>
      </c>
      <c r="M20" s="7" t="s">
        <v>78</v>
      </c>
      <c r="N20" s="7">
        <v>50</v>
      </c>
      <c r="O20" s="7" t="s">
        <v>195</v>
      </c>
      <c r="P20" s="35" t="s">
        <v>219</v>
      </c>
      <c r="R20" s="3">
        <f>90/365*11</f>
        <v>2.7123287671232874</v>
      </c>
      <c r="S20" s="3">
        <f>90/365*11</f>
        <v>2.7123287671232874</v>
      </c>
      <c r="U20" s="3">
        <f>10/365*11</f>
        <v>0.3013698630136986</v>
      </c>
      <c r="V20" s="3">
        <f>10/365*11</f>
        <v>0.3013698630136986</v>
      </c>
    </row>
    <row r="21" spans="1:22" s="3" customFormat="1" ht="28.5" customHeight="1">
      <c r="A21" s="34"/>
      <c r="B21" s="34"/>
      <c r="C21" s="34"/>
      <c r="D21" s="34"/>
      <c r="E21" s="34"/>
      <c r="F21" s="34"/>
      <c r="G21" s="7" t="s">
        <v>26</v>
      </c>
      <c r="H21" s="7">
        <v>100</v>
      </c>
      <c r="I21" s="7" t="s">
        <v>195</v>
      </c>
      <c r="J21" s="7" t="s">
        <v>80</v>
      </c>
      <c r="K21" s="7">
        <v>54</v>
      </c>
      <c r="L21" s="8" t="s">
        <v>196</v>
      </c>
      <c r="M21" s="7" t="s">
        <v>82</v>
      </c>
      <c r="N21" s="7">
        <v>50</v>
      </c>
      <c r="O21" s="7" t="s">
        <v>220</v>
      </c>
      <c r="P21" s="34"/>
      <c r="R21" s="3">
        <f aca="true" t="shared" si="0" ref="R21:S26">90/365*11</f>
        <v>2.7123287671232874</v>
      </c>
      <c r="S21" s="3">
        <f t="shared" si="0"/>
        <v>2.7123287671232874</v>
      </c>
      <c r="U21" s="3">
        <f aca="true" t="shared" si="1" ref="U21:V23">10/365*11</f>
        <v>0.3013698630136986</v>
      </c>
      <c r="V21" s="3">
        <f>10/365*3</f>
        <v>0.0821917808219178</v>
      </c>
    </row>
    <row r="22" spans="1:22" s="3" customFormat="1" ht="28.5" customHeight="1">
      <c r="A22" s="34"/>
      <c r="B22" s="34"/>
      <c r="C22" s="34"/>
      <c r="D22" s="34"/>
      <c r="E22" s="34"/>
      <c r="F22" s="34"/>
      <c r="G22" s="7" t="s">
        <v>83</v>
      </c>
      <c r="H22" s="7">
        <v>100</v>
      </c>
      <c r="I22" s="7" t="s">
        <v>195</v>
      </c>
      <c r="J22" s="7" t="s">
        <v>84</v>
      </c>
      <c r="K22" s="7">
        <v>91</v>
      </c>
      <c r="L22" s="8" t="s">
        <v>196</v>
      </c>
      <c r="M22" s="7" t="s">
        <v>86</v>
      </c>
      <c r="N22" s="7">
        <v>50</v>
      </c>
      <c r="O22" s="7" t="s">
        <v>195</v>
      </c>
      <c r="P22" s="34"/>
      <c r="R22" s="3">
        <f t="shared" si="0"/>
        <v>2.7123287671232874</v>
      </c>
      <c r="S22" s="3">
        <f t="shared" si="0"/>
        <v>2.7123287671232874</v>
      </c>
      <c r="U22" s="3">
        <f t="shared" si="1"/>
        <v>0.3013698630136986</v>
      </c>
      <c r="V22" s="3">
        <f t="shared" si="1"/>
        <v>0.3013698630136986</v>
      </c>
    </row>
    <row r="23" spans="1:22" s="3" customFormat="1" ht="36" customHeight="1">
      <c r="A23" s="34"/>
      <c r="B23" s="34"/>
      <c r="C23" s="34"/>
      <c r="D23" s="34"/>
      <c r="E23" s="34"/>
      <c r="F23" s="34"/>
      <c r="G23" s="7" t="s">
        <v>87</v>
      </c>
      <c r="H23" s="7">
        <v>100</v>
      </c>
      <c r="I23" s="7" t="s">
        <v>195</v>
      </c>
      <c r="J23" s="7" t="s">
        <v>32</v>
      </c>
      <c r="K23" s="7">
        <v>91</v>
      </c>
      <c r="L23" s="8" t="s">
        <v>196</v>
      </c>
      <c r="M23" s="7" t="s">
        <v>88</v>
      </c>
      <c r="N23" s="7">
        <v>50</v>
      </c>
      <c r="O23" s="7" t="s">
        <v>195</v>
      </c>
      <c r="P23" s="34"/>
      <c r="R23" s="3">
        <f t="shared" si="0"/>
        <v>2.7123287671232874</v>
      </c>
      <c r="S23" s="3">
        <f t="shared" si="0"/>
        <v>2.7123287671232874</v>
      </c>
      <c r="U23" s="3">
        <f t="shared" si="1"/>
        <v>0.3013698630136986</v>
      </c>
      <c r="V23" s="3">
        <f t="shared" si="1"/>
        <v>0.3013698630136986</v>
      </c>
    </row>
    <row r="24" spans="1:22" s="3" customFormat="1" ht="79.5" customHeight="1">
      <c r="A24" s="34"/>
      <c r="B24" s="34"/>
      <c r="C24" s="34"/>
      <c r="D24" s="34"/>
      <c r="E24" s="34"/>
      <c r="F24" s="34"/>
      <c r="G24" s="7" t="s">
        <v>89</v>
      </c>
      <c r="H24" s="7">
        <v>100</v>
      </c>
      <c r="I24" s="7" t="s">
        <v>195</v>
      </c>
      <c r="J24" s="7" t="s">
        <v>37</v>
      </c>
      <c r="K24" s="7">
        <v>91</v>
      </c>
      <c r="L24" s="8" t="s">
        <v>196</v>
      </c>
      <c r="M24" s="7" t="s">
        <v>43</v>
      </c>
      <c r="N24" s="7">
        <v>62.5</v>
      </c>
      <c r="O24" s="9" t="s">
        <v>221</v>
      </c>
      <c r="P24" s="34"/>
      <c r="R24" s="3">
        <f t="shared" si="0"/>
        <v>2.7123287671232874</v>
      </c>
      <c r="S24" s="3">
        <f t="shared" si="0"/>
        <v>2.7123287671232874</v>
      </c>
      <c r="U24" s="3">
        <f>14/365*11</f>
        <v>0.4219178082191781</v>
      </c>
      <c r="V24" s="3">
        <f>14/365*8.29</f>
        <v>0.317972602739726</v>
      </c>
    </row>
    <row r="25" spans="1:22" s="3" customFormat="1" ht="28.5" customHeight="1">
      <c r="A25" s="34"/>
      <c r="B25" s="34"/>
      <c r="C25" s="34"/>
      <c r="D25" s="34"/>
      <c r="E25" s="34"/>
      <c r="F25" s="34"/>
      <c r="G25" s="7" t="s">
        <v>90</v>
      </c>
      <c r="H25" s="7">
        <v>100</v>
      </c>
      <c r="I25" s="7" t="s">
        <v>220</v>
      </c>
      <c r="J25" s="7" t="s">
        <v>91</v>
      </c>
      <c r="K25" s="7">
        <v>91</v>
      </c>
      <c r="L25" s="8" t="s">
        <v>196</v>
      </c>
      <c r="M25" s="7" t="s">
        <v>92</v>
      </c>
      <c r="N25" s="7">
        <v>62.5</v>
      </c>
      <c r="O25" s="7" t="s">
        <v>220</v>
      </c>
      <c r="P25" s="34"/>
      <c r="R25" s="3">
        <f t="shared" si="0"/>
        <v>2.7123287671232874</v>
      </c>
      <c r="S25" s="3">
        <f>90/365*3</f>
        <v>0.7397260273972602</v>
      </c>
      <c r="U25" s="3">
        <f aca="true" t="shared" si="2" ref="U25:V27">14/365*11</f>
        <v>0.4219178082191781</v>
      </c>
      <c r="V25" s="3">
        <f>14/365*3</f>
        <v>0.11506849315068493</v>
      </c>
    </row>
    <row r="26" spans="1:22" s="3" customFormat="1" ht="33.75" customHeight="1">
      <c r="A26" s="34"/>
      <c r="B26" s="34"/>
      <c r="C26" s="34"/>
      <c r="D26" s="34"/>
      <c r="E26" s="34"/>
      <c r="F26" s="34"/>
      <c r="G26" s="7" t="s">
        <v>93</v>
      </c>
      <c r="H26" s="7">
        <v>100</v>
      </c>
      <c r="I26" s="7" t="s">
        <v>195</v>
      </c>
      <c r="J26" s="7" t="s">
        <v>94</v>
      </c>
      <c r="K26" s="7">
        <v>91</v>
      </c>
      <c r="L26" s="8" t="s">
        <v>196</v>
      </c>
      <c r="M26" s="7" t="s">
        <v>95</v>
      </c>
      <c r="N26" s="7">
        <v>62.5</v>
      </c>
      <c r="O26" s="7" t="s">
        <v>195</v>
      </c>
      <c r="P26" s="34"/>
      <c r="R26" s="3">
        <f t="shared" si="0"/>
        <v>2.7123287671232874</v>
      </c>
      <c r="S26" s="3">
        <f t="shared" si="0"/>
        <v>2.7123287671232874</v>
      </c>
      <c r="U26" s="3">
        <f t="shared" si="2"/>
        <v>0.4219178082191781</v>
      </c>
      <c r="V26" s="3">
        <f t="shared" si="2"/>
        <v>0.4219178082191781</v>
      </c>
    </row>
    <row r="27" spans="1:22" s="3" customFormat="1" ht="28.5" customHeight="1">
      <c r="A27" s="34"/>
      <c r="B27" s="34"/>
      <c r="C27" s="34"/>
      <c r="D27" s="34"/>
      <c r="E27" s="34"/>
      <c r="F27" s="34"/>
      <c r="G27" s="7" t="s">
        <v>96</v>
      </c>
      <c r="H27" s="7">
        <v>180</v>
      </c>
      <c r="I27" s="7" t="s">
        <v>195</v>
      </c>
      <c r="J27" s="7" t="s">
        <v>98</v>
      </c>
      <c r="K27" s="7">
        <v>91</v>
      </c>
      <c r="L27" s="8" t="s">
        <v>196</v>
      </c>
      <c r="M27" s="7" t="s">
        <v>99</v>
      </c>
      <c r="N27" s="7">
        <v>62.5</v>
      </c>
      <c r="O27" s="7" t="s">
        <v>195</v>
      </c>
      <c r="P27" s="34"/>
      <c r="R27" s="3">
        <f>152/365*11</f>
        <v>4.580821917808219</v>
      </c>
      <c r="S27" s="3">
        <f>152/365*11</f>
        <v>4.580821917808219</v>
      </c>
      <c r="U27" s="3">
        <f t="shared" si="2"/>
        <v>0.4219178082191781</v>
      </c>
      <c r="V27" s="3">
        <f t="shared" si="2"/>
        <v>0.4219178082191781</v>
      </c>
    </row>
    <row r="28" spans="1:19" s="3" customFormat="1" ht="68.25" customHeight="1">
      <c r="A28" s="34"/>
      <c r="B28" s="34"/>
      <c r="C28" s="34"/>
      <c r="D28" s="34"/>
      <c r="E28" s="34"/>
      <c r="F28" s="34"/>
      <c r="G28" s="7" t="s">
        <v>100</v>
      </c>
      <c r="H28" s="7">
        <v>180</v>
      </c>
      <c r="I28" s="7" t="s">
        <v>222</v>
      </c>
      <c r="J28" s="10"/>
      <c r="K28" s="10"/>
      <c r="L28" s="10"/>
      <c r="M28" s="7"/>
      <c r="N28" s="7"/>
      <c r="O28" s="7"/>
      <c r="P28" s="34"/>
      <c r="R28" s="3">
        <f aca="true" t="shared" si="3" ref="R28:S31">152/365*11</f>
        <v>4.580821917808219</v>
      </c>
      <c r="S28" s="3">
        <f>152/365*9.83</f>
        <v>4.093589041095891</v>
      </c>
    </row>
    <row r="29" spans="1:19" s="3" customFormat="1" ht="37.5" customHeight="1">
      <c r="A29" s="34"/>
      <c r="B29" s="34"/>
      <c r="C29" s="34"/>
      <c r="D29" s="34"/>
      <c r="E29" s="34"/>
      <c r="F29" s="34"/>
      <c r="G29" s="7" t="s">
        <v>101</v>
      </c>
      <c r="H29" s="7">
        <v>180</v>
      </c>
      <c r="I29" s="7" t="s">
        <v>195</v>
      </c>
      <c r="J29" s="7"/>
      <c r="K29" s="7"/>
      <c r="L29" s="7"/>
      <c r="M29" s="7"/>
      <c r="N29" s="7"/>
      <c r="O29" s="7"/>
      <c r="P29" s="34"/>
      <c r="R29" s="3">
        <f t="shared" si="3"/>
        <v>4.580821917808219</v>
      </c>
      <c r="S29" s="3">
        <f t="shared" si="3"/>
        <v>4.580821917808219</v>
      </c>
    </row>
    <row r="30" spans="1:19" s="3" customFormat="1" ht="32.25" customHeight="1">
      <c r="A30" s="34"/>
      <c r="B30" s="34"/>
      <c r="C30" s="34"/>
      <c r="D30" s="34"/>
      <c r="E30" s="34"/>
      <c r="F30" s="34"/>
      <c r="G30" s="7" t="s">
        <v>102</v>
      </c>
      <c r="H30" s="7">
        <v>180</v>
      </c>
      <c r="I30" s="7" t="s">
        <v>220</v>
      </c>
      <c r="J30" s="7"/>
      <c r="K30" s="7"/>
      <c r="L30" s="7"/>
      <c r="M30" s="7"/>
      <c r="N30" s="7"/>
      <c r="O30" s="7"/>
      <c r="P30" s="34"/>
      <c r="R30" s="3">
        <f t="shared" si="3"/>
        <v>4.580821917808219</v>
      </c>
      <c r="S30" s="3">
        <f>152/365*3</f>
        <v>1.2493150684931507</v>
      </c>
    </row>
    <row r="31" spans="1:19" s="3" customFormat="1" ht="33.75" customHeight="1">
      <c r="A31" s="34"/>
      <c r="B31" s="34"/>
      <c r="C31" s="34"/>
      <c r="D31" s="34"/>
      <c r="E31" s="34"/>
      <c r="F31" s="34"/>
      <c r="G31" s="7" t="s">
        <v>103</v>
      </c>
      <c r="H31" s="7">
        <v>180</v>
      </c>
      <c r="I31" s="7" t="s">
        <v>220</v>
      </c>
      <c r="J31" s="7"/>
      <c r="K31" s="7"/>
      <c r="L31" s="7"/>
      <c r="M31" s="7"/>
      <c r="N31" s="7"/>
      <c r="O31" s="7"/>
      <c r="P31" s="34"/>
      <c r="R31" s="3">
        <f t="shared" si="3"/>
        <v>4.580821917808219</v>
      </c>
      <c r="S31" s="3">
        <f>152/365*3</f>
        <v>1.2493150684931507</v>
      </c>
    </row>
    <row r="32" spans="1:23" s="3" customFormat="1" ht="33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R32" s="3">
        <f>SUM(R20:R31)</f>
        <v>41.89041095890411</v>
      </c>
      <c r="S32" s="3">
        <f>SUM(S20:S31)</f>
        <v>32.76756164383562</v>
      </c>
      <c r="T32" s="3">
        <f>S32/R32</f>
        <v>0.7822210595160236</v>
      </c>
      <c r="U32" s="3">
        <f>SUM(U20:U31)</f>
        <v>2.8931506849315074</v>
      </c>
      <c r="V32" s="3">
        <f>SUM(V20:V31)</f>
        <v>2.263178082191781</v>
      </c>
      <c r="W32" s="3">
        <f>V32/U32</f>
        <v>0.7822537878787877</v>
      </c>
    </row>
    <row r="33" spans="1:22" s="1" customFormat="1" ht="46.5" customHeight="1">
      <c r="A33" s="34">
        <v>4</v>
      </c>
      <c r="B33" s="34" t="s">
        <v>223</v>
      </c>
      <c r="C33" s="34" t="s">
        <v>192</v>
      </c>
      <c r="D33" s="34" t="s">
        <v>193</v>
      </c>
      <c r="E33" s="34" t="s">
        <v>224</v>
      </c>
      <c r="F33" s="35" t="s">
        <v>106</v>
      </c>
      <c r="G33" s="7" t="s">
        <v>107</v>
      </c>
      <c r="H33" s="7">
        <v>175</v>
      </c>
      <c r="I33" s="7" t="s">
        <v>195</v>
      </c>
      <c r="J33" s="7" t="s">
        <v>108</v>
      </c>
      <c r="K33" s="7">
        <v>62</v>
      </c>
      <c r="L33" s="7" t="s">
        <v>225</v>
      </c>
      <c r="M33" s="7" t="s">
        <v>109</v>
      </c>
      <c r="N33" s="7">
        <v>60</v>
      </c>
      <c r="O33" s="7" t="s">
        <v>195</v>
      </c>
      <c r="P33" s="35" t="s">
        <v>226</v>
      </c>
      <c r="R33" s="1">
        <f>160/365*11</f>
        <v>4.821917808219178</v>
      </c>
      <c r="S33" s="1">
        <f>160/365*11</f>
        <v>4.821917808219178</v>
      </c>
      <c r="U33" s="1">
        <f>14/365*11</f>
        <v>0.4219178082191781</v>
      </c>
      <c r="V33" s="1">
        <f>14/365*11</f>
        <v>0.4219178082191781</v>
      </c>
    </row>
    <row r="34" spans="1:22" s="1" customFormat="1" ht="30">
      <c r="A34" s="34"/>
      <c r="B34" s="34"/>
      <c r="C34" s="34"/>
      <c r="D34" s="34"/>
      <c r="E34" s="34"/>
      <c r="F34" s="34"/>
      <c r="G34" s="7" t="s">
        <v>112</v>
      </c>
      <c r="H34" s="7">
        <v>175</v>
      </c>
      <c r="I34" s="7" t="s">
        <v>227</v>
      </c>
      <c r="J34" s="7" t="s">
        <v>32</v>
      </c>
      <c r="K34" s="7">
        <v>91</v>
      </c>
      <c r="L34" s="7" t="s">
        <v>225</v>
      </c>
      <c r="M34" s="7" t="s">
        <v>114</v>
      </c>
      <c r="N34" s="7">
        <v>60</v>
      </c>
      <c r="O34" s="7" t="s">
        <v>195</v>
      </c>
      <c r="P34" s="34"/>
      <c r="R34" s="1">
        <f aca="true" t="shared" si="4" ref="R34:S37">160/365*11</f>
        <v>4.821917808219178</v>
      </c>
      <c r="S34" s="1">
        <f>160/365*6</f>
        <v>2.6301369863013697</v>
      </c>
      <c r="U34" s="1">
        <f>14/365*11</f>
        <v>0.4219178082191781</v>
      </c>
      <c r="V34" s="1">
        <f>14/365*11</f>
        <v>0.4219178082191781</v>
      </c>
    </row>
    <row r="35" spans="1:22" s="1" customFormat="1" ht="66" customHeight="1">
      <c r="A35" s="34"/>
      <c r="B35" s="34"/>
      <c r="C35" s="34"/>
      <c r="D35" s="34"/>
      <c r="E35" s="34"/>
      <c r="F35" s="34"/>
      <c r="G35" s="7" t="s">
        <v>116</v>
      </c>
      <c r="H35" s="7">
        <v>175</v>
      </c>
      <c r="I35" s="7" t="s">
        <v>228</v>
      </c>
      <c r="J35" s="7" t="s">
        <v>37</v>
      </c>
      <c r="K35" s="7">
        <v>91</v>
      </c>
      <c r="L35" s="7" t="s">
        <v>225</v>
      </c>
      <c r="M35" s="7" t="s">
        <v>119</v>
      </c>
      <c r="N35" s="7">
        <v>80</v>
      </c>
      <c r="O35" s="7" t="s">
        <v>229</v>
      </c>
      <c r="P35" s="34"/>
      <c r="R35" s="1">
        <f t="shared" si="4"/>
        <v>4.821917808219178</v>
      </c>
      <c r="S35" s="1">
        <f>160/365*4</f>
        <v>1.7534246575342465</v>
      </c>
      <c r="U35" s="1">
        <f>16/365*11</f>
        <v>0.4821917808219178</v>
      </c>
      <c r="V35" s="1">
        <f>16/365*9</f>
        <v>0.39452054794520547</v>
      </c>
    </row>
    <row r="36" spans="1:22" s="1" customFormat="1" ht="30">
      <c r="A36" s="34"/>
      <c r="B36" s="34"/>
      <c r="C36" s="34"/>
      <c r="D36" s="34"/>
      <c r="E36" s="34"/>
      <c r="F36" s="34"/>
      <c r="G36" s="7" t="s">
        <v>121</v>
      </c>
      <c r="H36" s="7">
        <v>175</v>
      </c>
      <c r="I36" s="7" t="s">
        <v>195</v>
      </c>
      <c r="J36" s="7" t="s">
        <v>91</v>
      </c>
      <c r="K36" s="7">
        <v>91</v>
      </c>
      <c r="L36" s="7" t="s">
        <v>225</v>
      </c>
      <c r="M36" s="7" t="s">
        <v>124</v>
      </c>
      <c r="N36" s="7">
        <v>80</v>
      </c>
      <c r="O36" s="7" t="s">
        <v>230</v>
      </c>
      <c r="P36" s="34"/>
      <c r="R36" s="1">
        <f t="shared" si="4"/>
        <v>4.821917808219178</v>
      </c>
      <c r="S36" s="1">
        <f t="shared" si="4"/>
        <v>4.821917808219178</v>
      </c>
      <c r="U36" s="1">
        <f>16/365*11</f>
        <v>0.4821917808219178</v>
      </c>
      <c r="V36" s="1">
        <f>16/365*4</f>
        <v>0.17534246575342466</v>
      </c>
    </row>
    <row r="37" spans="1:19" s="1" customFormat="1" ht="30">
      <c r="A37" s="34"/>
      <c r="B37" s="34"/>
      <c r="C37" s="34"/>
      <c r="D37" s="34"/>
      <c r="E37" s="34"/>
      <c r="F37" s="34"/>
      <c r="G37" s="7" t="s">
        <v>126</v>
      </c>
      <c r="H37" s="7">
        <v>175</v>
      </c>
      <c r="I37" s="7" t="s">
        <v>195</v>
      </c>
      <c r="J37" s="7" t="s">
        <v>94</v>
      </c>
      <c r="K37" s="7">
        <v>91</v>
      </c>
      <c r="L37" s="7" t="s">
        <v>225</v>
      </c>
      <c r="M37" s="7"/>
      <c r="N37" s="7"/>
      <c r="O37" s="7"/>
      <c r="P37" s="34"/>
      <c r="R37" s="1">
        <f t="shared" si="4"/>
        <v>4.821917808219178</v>
      </c>
      <c r="S37" s="1">
        <f t="shared" si="4"/>
        <v>4.821917808219178</v>
      </c>
    </row>
    <row r="38" spans="1:23" s="1" customFormat="1" ht="15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R38" s="1">
        <f>SUM(R33:R37)</f>
        <v>24.109589041095887</v>
      </c>
      <c r="S38" s="1">
        <f>SUM(S33:S37)</f>
        <v>18.849315068493148</v>
      </c>
      <c r="T38" s="1">
        <f>S38/R38</f>
        <v>0.7818181818181819</v>
      </c>
      <c r="U38" s="1">
        <f>SUM(U33:U37)</f>
        <v>1.808219178082192</v>
      </c>
      <c r="V38" s="1">
        <f>SUM(V33:V37)</f>
        <v>1.4136986301369863</v>
      </c>
      <c r="W38" s="1">
        <f>V38/U38</f>
        <v>0.7818181818181817</v>
      </c>
    </row>
    <row r="39" spans="1:28" s="1" customFormat="1" ht="133.5" customHeight="1">
      <c r="A39" s="34">
        <v>5</v>
      </c>
      <c r="B39" s="34" t="s">
        <v>231</v>
      </c>
      <c r="C39" s="34" t="s">
        <v>192</v>
      </c>
      <c r="D39" s="34" t="s">
        <v>193</v>
      </c>
      <c r="E39" s="34" t="s">
        <v>218</v>
      </c>
      <c r="F39" s="35" t="s">
        <v>129</v>
      </c>
      <c r="G39" s="7" t="s">
        <v>130</v>
      </c>
      <c r="H39" s="7">
        <v>220</v>
      </c>
      <c r="I39" s="7" t="s">
        <v>232</v>
      </c>
      <c r="J39" s="7" t="s">
        <v>132</v>
      </c>
      <c r="K39" s="7">
        <v>62</v>
      </c>
      <c r="L39" s="8" t="s">
        <v>196</v>
      </c>
      <c r="M39" s="7" t="s">
        <v>82</v>
      </c>
      <c r="N39" s="7">
        <v>60</v>
      </c>
      <c r="O39" s="7" t="s">
        <v>233</v>
      </c>
      <c r="P39" s="35" t="s">
        <v>234</v>
      </c>
      <c r="R39" s="1">
        <f>198/365*11</f>
        <v>5.967123287671233</v>
      </c>
      <c r="S39" s="1">
        <f>198/365*6.5</f>
        <v>3.526027397260274</v>
      </c>
      <c r="U39" s="1">
        <f>10/365*11</f>
        <v>0.3013698630136986</v>
      </c>
      <c r="V39" s="1">
        <f>10/365*11</f>
        <v>0.3013698630136986</v>
      </c>
      <c r="AB39" s="12"/>
    </row>
    <row r="40" spans="1:22" s="1" customFormat="1" ht="151.5" customHeight="1">
      <c r="A40" s="34"/>
      <c r="B40" s="34"/>
      <c r="C40" s="34"/>
      <c r="D40" s="34"/>
      <c r="E40" s="34"/>
      <c r="F40" s="34"/>
      <c r="G40" s="7" t="s">
        <v>35</v>
      </c>
      <c r="H40" s="7">
        <v>300</v>
      </c>
      <c r="I40" s="7" t="s">
        <v>235</v>
      </c>
      <c r="J40" s="7" t="s">
        <v>136</v>
      </c>
      <c r="K40" s="7">
        <v>62</v>
      </c>
      <c r="L40" s="8" t="s">
        <v>196</v>
      </c>
      <c r="M40" s="7" t="s">
        <v>86</v>
      </c>
      <c r="N40" s="7">
        <v>60</v>
      </c>
      <c r="O40" s="7" t="s">
        <v>236</v>
      </c>
      <c r="P40" s="34"/>
      <c r="R40" s="1">
        <f>198/365*11</f>
        <v>5.967123287671233</v>
      </c>
      <c r="S40" s="1">
        <f>198/365*10</f>
        <v>5.424657534246576</v>
      </c>
      <c r="U40" s="1">
        <f>10/365*11</f>
        <v>0.3013698630136986</v>
      </c>
      <c r="V40" s="1">
        <f>10/365*6.2</f>
        <v>0.16986301369863013</v>
      </c>
    </row>
    <row r="41" spans="1:16" s="1" customFormat="1" ht="54.75" customHeight="1">
      <c r="A41" s="34"/>
      <c r="B41" s="34"/>
      <c r="C41" s="34"/>
      <c r="D41" s="34"/>
      <c r="E41" s="34"/>
      <c r="F41" s="34"/>
      <c r="G41" s="7"/>
      <c r="H41" s="7"/>
      <c r="I41" s="7"/>
      <c r="J41" s="7" t="s">
        <v>37</v>
      </c>
      <c r="K41" s="7">
        <v>91</v>
      </c>
      <c r="L41" s="8" t="s">
        <v>196</v>
      </c>
      <c r="M41" s="7"/>
      <c r="N41" s="7"/>
      <c r="O41" s="7"/>
      <c r="P41" s="34"/>
    </row>
    <row r="42" spans="1:16" s="1" customFormat="1" ht="54.75" customHeight="1">
      <c r="A42" s="34"/>
      <c r="B42" s="34"/>
      <c r="C42" s="34"/>
      <c r="D42" s="34"/>
      <c r="E42" s="34"/>
      <c r="F42" s="34"/>
      <c r="G42" s="7"/>
      <c r="H42" s="7"/>
      <c r="I42" s="7"/>
      <c r="J42" s="7" t="s">
        <v>91</v>
      </c>
      <c r="K42" s="7">
        <v>91</v>
      </c>
      <c r="L42" s="8" t="s">
        <v>196</v>
      </c>
      <c r="M42" s="7"/>
      <c r="N42" s="7"/>
      <c r="O42" s="7"/>
      <c r="P42" s="34"/>
    </row>
    <row r="43" spans="1:23" s="1" customFormat="1" ht="54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  <c r="M43" s="7"/>
      <c r="N43" s="7"/>
      <c r="O43" s="7"/>
      <c r="P43" s="7"/>
      <c r="R43" s="1">
        <f>SUM(R39:R42)</f>
        <v>11.934246575342465</v>
      </c>
      <c r="S43" s="1">
        <f>SUM(S39:S42)</f>
        <v>8.95068493150685</v>
      </c>
      <c r="T43" s="1">
        <f>S43/R43</f>
        <v>0.75</v>
      </c>
      <c r="U43" s="1">
        <f>SUM(U39:U42)</f>
        <v>0.6027397260273972</v>
      </c>
      <c r="V43" s="1">
        <f>SUM(V39:V42)</f>
        <v>0.4712328767123287</v>
      </c>
      <c r="W43" s="1">
        <f>V43/U43</f>
        <v>0.7818181818181817</v>
      </c>
    </row>
    <row r="44" spans="1:22" s="1" customFormat="1" ht="30" customHeight="1">
      <c r="A44" s="34">
        <v>6</v>
      </c>
      <c r="B44" s="34" t="s">
        <v>237</v>
      </c>
      <c r="C44" s="34" t="s">
        <v>192</v>
      </c>
      <c r="D44" s="34" t="s">
        <v>238</v>
      </c>
      <c r="E44" s="34" t="s">
        <v>224</v>
      </c>
      <c r="F44" s="35" t="s">
        <v>139</v>
      </c>
      <c r="G44" s="7" t="s">
        <v>140</v>
      </c>
      <c r="H44" s="7">
        <v>100</v>
      </c>
      <c r="I44" s="7" t="s">
        <v>239</v>
      </c>
      <c r="J44" s="7" t="s">
        <v>141</v>
      </c>
      <c r="K44" s="7">
        <v>52</v>
      </c>
      <c r="L44" s="7" t="s">
        <v>225</v>
      </c>
      <c r="M44" s="7" t="s">
        <v>23</v>
      </c>
      <c r="N44" s="7">
        <v>50</v>
      </c>
      <c r="O44" s="7" t="s">
        <v>239</v>
      </c>
      <c r="P44" s="35" t="s">
        <v>240</v>
      </c>
      <c r="R44" s="1">
        <f>100/365*11</f>
        <v>3.013698630136986</v>
      </c>
      <c r="S44" s="1">
        <f>100/365*11</f>
        <v>3.013698630136986</v>
      </c>
      <c r="U44" s="1">
        <f>10.5/365*11</f>
        <v>0.31643835616438354</v>
      </c>
      <c r="V44" s="1">
        <f>10.5/365*11</f>
        <v>0.31643835616438354</v>
      </c>
    </row>
    <row r="45" spans="1:22" s="1" customFormat="1" ht="30">
      <c r="A45" s="34"/>
      <c r="B45" s="34"/>
      <c r="C45" s="34"/>
      <c r="D45" s="34"/>
      <c r="E45" s="34"/>
      <c r="F45" s="34"/>
      <c r="G45" s="7" t="s">
        <v>143</v>
      </c>
      <c r="H45" s="7">
        <v>100</v>
      </c>
      <c r="I45" s="7" t="s">
        <v>239</v>
      </c>
      <c r="J45" s="7" t="s">
        <v>144</v>
      </c>
      <c r="K45" s="7">
        <v>54</v>
      </c>
      <c r="L45" s="7" t="s">
        <v>225</v>
      </c>
      <c r="M45" s="7" t="s">
        <v>29</v>
      </c>
      <c r="N45" s="7">
        <v>50</v>
      </c>
      <c r="O45" s="7" t="s">
        <v>241</v>
      </c>
      <c r="P45" s="34"/>
      <c r="R45" s="1">
        <f>100/365*11</f>
        <v>3.013698630136986</v>
      </c>
      <c r="S45" s="1">
        <f>100/365*11</f>
        <v>3.013698630136986</v>
      </c>
      <c r="U45" s="1">
        <f>10.5/365*11</f>
        <v>0.31643835616438354</v>
      </c>
      <c r="V45" s="1">
        <f>10.5/365*3.81</f>
        <v>0.1096027397260274</v>
      </c>
    </row>
    <row r="46" spans="1:22" s="1" customFormat="1" ht="30">
      <c r="A46" s="34"/>
      <c r="B46" s="34"/>
      <c r="C46" s="34"/>
      <c r="D46" s="34"/>
      <c r="E46" s="34"/>
      <c r="F46" s="34"/>
      <c r="G46" s="7" t="s">
        <v>147</v>
      </c>
      <c r="H46" s="7">
        <v>210</v>
      </c>
      <c r="I46" s="7" t="s">
        <v>241</v>
      </c>
      <c r="J46" s="7" t="s">
        <v>149</v>
      </c>
      <c r="K46" s="7">
        <v>91</v>
      </c>
      <c r="L46" s="7" t="s">
        <v>225</v>
      </c>
      <c r="M46" s="7" t="s">
        <v>33</v>
      </c>
      <c r="N46" s="7">
        <v>50</v>
      </c>
      <c r="O46" s="7" t="s">
        <v>239</v>
      </c>
      <c r="P46" s="34"/>
      <c r="R46" s="1">
        <f>200/365*11</f>
        <v>6.027397260273972</v>
      </c>
      <c r="S46" s="1">
        <f>200/365*3.81</f>
        <v>2.0876712328767124</v>
      </c>
      <c r="U46" s="1">
        <f>10.5/365*11</f>
        <v>0.31643835616438354</v>
      </c>
      <c r="V46" s="1">
        <f>10.5/365*11</f>
        <v>0.31643835616438354</v>
      </c>
    </row>
    <row r="47" spans="1:19" s="1" customFormat="1" ht="30">
      <c r="A47" s="34"/>
      <c r="B47" s="34"/>
      <c r="C47" s="34"/>
      <c r="D47" s="34"/>
      <c r="E47" s="34"/>
      <c r="F47" s="34"/>
      <c r="G47" s="7" t="s">
        <v>151</v>
      </c>
      <c r="H47" s="7">
        <v>210</v>
      </c>
      <c r="I47" s="7" t="s">
        <v>239</v>
      </c>
      <c r="J47" s="7" t="s">
        <v>153</v>
      </c>
      <c r="K47" s="7">
        <v>91</v>
      </c>
      <c r="L47" s="7" t="s">
        <v>225</v>
      </c>
      <c r="M47" s="7"/>
      <c r="N47" s="7"/>
      <c r="O47" s="7"/>
      <c r="P47" s="34"/>
      <c r="R47" s="1">
        <f>200/365*11</f>
        <v>6.027397260273972</v>
      </c>
      <c r="S47" s="1">
        <f>200/365*11</f>
        <v>6.027397260273972</v>
      </c>
    </row>
    <row r="48" spans="1:23" s="1" customFormat="1" ht="15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R48" s="1">
        <f>SUM(R44:R47)</f>
        <v>18.082191780821915</v>
      </c>
      <c r="S48" s="1">
        <f>SUM(S44:S47)</f>
        <v>14.142465753424656</v>
      </c>
      <c r="T48" s="1">
        <f>S48/R48</f>
        <v>0.7821212121212121</v>
      </c>
      <c r="U48" s="1">
        <f>SUM(U44:U47)</f>
        <v>0.9493150684931506</v>
      </c>
      <c r="V48" s="1">
        <f>SUM(V44:V47)</f>
        <v>0.7424794520547945</v>
      </c>
      <c r="W48" s="1">
        <f>V48/U48</f>
        <v>0.7821212121212121</v>
      </c>
    </row>
    <row r="49" spans="1:22" s="1" customFormat="1" ht="179.25" customHeight="1">
      <c r="A49" s="34">
        <v>7</v>
      </c>
      <c r="B49" s="34" t="s">
        <v>242</v>
      </c>
      <c r="C49" s="34" t="s">
        <v>192</v>
      </c>
      <c r="D49" s="34" t="s">
        <v>193</v>
      </c>
      <c r="E49" s="34" t="s">
        <v>243</v>
      </c>
      <c r="F49" s="35" t="s">
        <v>157</v>
      </c>
      <c r="G49" s="7" t="s">
        <v>75</v>
      </c>
      <c r="H49" s="7">
        <v>100</v>
      </c>
      <c r="I49" s="7" t="s">
        <v>239</v>
      </c>
      <c r="J49" s="7" t="s">
        <v>158</v>
      </c>
      <c r="K49" s="7">
        <v>62</v>
      </c>
      <c r="L49" s="7" t="s">
        <v>225</v>
      </c>
      <c r="M49" s="7" t="s">
        <v>78</v>
      </c>
      <c r="N49" s="7">
        <v>50</v>
      </c>
      <c r="O49" s="11" t="s">
        <v>244</v>
      </c>
      <c r="P49" s="34" t="s">
        <v>245</v>
      </c>
      <c r="R49" s="1">
        <f>90/365*11</f>
        <v>2.7123287671232874</v>
      </c>
      <c r="S49" s="1">
        <f>90/365*11</f>
        <v>2.7123287671232874</v>
      </c>
      <c r="U49" s="1">
        <f>10/365*11</f>
        <v>0.3013698630136986</v>
      </c>
      <c r="V49" s="1">
        <f>10/365*6.2</f>
        <v>0.16986301369863013</v>
      </c>
    </row>
    <row r="50" spans="1:22" s="1" customFormat="1" ht="30">
      <c r="A50" s="34"/>
      <c r="B50" s="34"/>
      <c r="C50" s="34"/>
      <c r="D50" s="34"/>
      <c r="E50" s="34"/>
      <c r="F50" s="34"/>
      <c r="G50" s="7" t="s">
        <v>26</v>
      </c>
      <c r="H50" s="7">
        <v>100</v>
      </c>
      <c r="I50" s="7" t="s">
        <v>239</v>
      </c>
      <c r="J50" s="7" t="s">
        <v>132</v>
      </c>
      <c r="K50" s="7">
        <v>62</v>
      </c>
      <c r="L50" s="7" t="s">
        <v>225</v>
      </c>
      <c r="M50" s="7" t="s">
        <v>82</v>
      </c>
      <c r="N50" s="7">
        <v>50</v>
      </c>
      <c r="O50" s="7" t="s">
        <v>239</v>
      </c>
      <c r="P50" s="34"/>
      <c r="R50" s="1">
        <f>90/365*11</f>
        <v>2.7123287671232874</v>
      </c>
      <c r="S50" s="1">
        <f>90/365*11</f>
        <v>2.7123287671232874</v>
      </c>
      <c r="U50" s="1">
        <f>10/365*11</f>
        <v>0.3013698630136986</v>
      </c>
      <c r="V50" s="1">
        <f>10/365*11</f>
        <v>0.3013698630136986</v>
      </c>
    </row>
    <row r="51" spans="1:19" s="1" customFormat="1" ht="30">
      <c r="A51" s="34"/>
      <c r="B51" s="34"/>
      <c r="C51" s="34"/>
      <c r="D51" s="34"/>
      <c r="E51" s="34"/>
      <c r="F51" s="34"/>
      <c r="G51" s="7" t="s">
        <v>83</v>
      </c>
      <c r="H51" s="7">
        <v>100</v>
      </c>
      <c r="I51" s="7" t="s">
        <v>246</v>
      </c>
      <c r="J51" s="7"/>
      <c r="K51" s="7"/>
      <c r="L51" s="7"/>
      <c r="M51" s="7"/>
      <c r="N51" s="7"/>
      <c r="O51" s="7"/>
      <c r="P51" s="34"/>
      <c r="R51" s="1">
        <f>90/365*11</f>
        <v>2.7123287671232874</v>
      </c>
      <c r="S51" s="1">
        <f>90/365*3.81</f>
        <v>0.9394520547945205</v>
      </c>
    </row>
    <row r="52" spans="1:23" s="1" customFormat="1" ht="15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R52" s="1">
        <f>SUM(R49:R51)</f>
        <v>8.136986301369863</v>
      </c>
      <c r="S52" s="1">
        <f>SUM(S49:S51)</f>
        <v>6.364109589041095</v>
      </c>
      <c r="T52" s="1">
        <f>S52/R52</f>
        <v>0.782121212121212</v>
      </c>
      <c r="U52" s="1">
        <f>SUM(U49:U51)</f>
        <v>0.6027397260273972</v>
      </c>
      <c r="V52" s="1">
        <f>SUM(V49:V51)</f>
        <v>0.4712328767123287</v>
      </c>
      <c r="W52" s="1">
        <f>V52/U52</f>
        <v>0.7818181818181817</v>
      </c>
    </row>
    <row r="53" spans="1:20" s="1" customFormat="1" ht="74.25" customHeight="1">
      <c r="A53" s="34">
        <v>8</v>
      </c>
      <c r="B53" s="34" t="s">
        <v>247</v>
      </c>
      <c r="C53" s="34" t="s">
        <v>192</v>
      </c>
      <c r="D53" s="34" t="s">
        <v>193</v>
      </c>
      <c r="E53" s="35" t="s">
        <v>248</v>
      </c>
      <c r="F53" s="35" t="s">
        <v>167</v>
      </c>
      <c r="G53" s="7" t="s">
        <v>168</v>
      </c>
      <c r="H53" s="7">
        <v>30</v>
      </c>
      <c r="I53" s="9" t="s">
        <v>249</v>
      </c>
      <c r="J53" s="7" t="s">
        <v>170</v>
      </c>
      <c r="K53" s="7">
        <v>20</v>
      </c>
      <c r="L53" s="7" t="s">
        <v>225</v>
      </c>
      <c r="M53" s="7"/>
      <c r="N53" s="7"/>
      <c r="O53" s="7"/>
      <c r="P53" s="34" t="s">
        <v>250</v>
      </c>
      <c r="R53" s="1">
        <f>33/365*11</f>
        <v>0.9945205479452055</v>
      </c>
      <c r="S53" s="1">
        <f>33/365*8.625</f>
        <v>0.7797945205479452</v>
      </c>
      <c r="T53" s="1">
        <f>S53/R53</f>
        <v>0.7840909090909091</v>
      </c>
    </row>
    <row r="54" spans="1:16" s="1" customFormat="1" ht="55.5" customHeight="1">
      <c r="A54" s="34"/>
      <c r="B54" s="34"/>
      <c r="C54" s="34"/>
      <c r="D54" s="34"/>
      <c r="E54" s="34"/>
      <c r="F54" s="34"/>
      <c r="G54" s="7"/>
      <c r="H54" s="7"/>
      <c r="I54" s="7"/>
      <c r="J54" s="7" t="s">
        <v>172</v>
      </c>
      <c r="K54" s="7">
        <v>10</v>
      </c>
      <c r="L54" s="7" t="s">
        <v>225</v>
      </c>
      <c r="M54" s="7"/>
      <c r="N54" s="7"/>
      <c r="O54" s="7"/>
      <c r="P54" s="34"/>
    </row>
    <row r="55" spans="1:16" s="1" customFormat="1" ht="55.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s="1" customFormat="1" ht="45" customHeight="1">
      <c r="A56" s="34">
        <v>9</v>
      </c>
      <c r="B56" s="34" t="s">
        <v>251</v>
      </c>
      <c r="C56" s="34" t="s">
        <v>192</v>
      </c>
      <c r="D56" s="34" t="s">
        <v>193</v>
      </c>
      <c r="E56" s="35" t="s">
        <v>252</v>
      </c>
      <c r="F56" s="34" t="s">
        <v>253</v>
      </c>
      <c r="G56" s="7" t="s">
        <v>176</v>
      </c>
      <c r="H56" s="7">
        <v>30</v>
      </c>
      <c r="I56" s="7" t="s">
        <v>254</v>
      </c>
      <c r="J56" s="7">
        <v>450</v>
      </c>
      <c r="K56" s="7">
        <v>48</v>
      </c>
      <c r="L56" s="7" t="s">
        <v>225</v>
      </c>
      <c r="M56" s="7"/>
      <c r="N56" s="7"/>
      <c r="O56" s="7"/>
      <c r="P56" s="34" t="s">
        <v>255</v>
      </c>
    </row>
    <row r="57" spans="1:16" s="1" customFormat="1" ht="51.75" customHeight="1">
      <c r="A57" s="34"/>
      <c r="B57" s="34"/>
      <c r="C57" s="34"/>
      <c r="D57" s="34"/>
      <c r="E57" s="34"/>
      <c r="F57" s="34"/>
      <c r="G57" s="7" t="s">
        <v>179</v>
      </c>
      <c r="H57" s="7">
        <v>30</v>
      </c>
      <c r="I57" s="7" t="s">
        <v>254</v>
      </c>
      <c r="J57" s="7"/>
      <c r="K57" s="7"/>
      <c r="L57" s="7"/>
      <c r="M57" s="7"/>
      <c r="N57" s="7"/>
      <c r="O57" s="7"/>
      <c r="P57" s="34"/>
    </row>
    <row r="58" spans="1:16" s="1" customFormat="1" ht="42" customHeight="1">
      <c r="A58" s="34">
        <v>10</v>
      </c>
      <c r="B58" s="34" t="s">
        <v>256</v>
      </c>
      <c r="C58" s="34" t="s">
        <v>257</v>
      </c>
      <c r="D58" s="34" t="s">
        <v>258</v>
      </c>
      <c r="E58" s="35" t="s">
        <v>259</v>
      </c>
      <c r="F58" s="34" t="s">
        <v>260</v>
      </c>
      <c r="G58" s="7" t="s">
        <v>184</v>
      </c>
      <c r="H58" s="7">
        <v>60</v>
      </c>
      <c r="I58" s="7" t="s">
        <v>261</v>
      </c>
      <c r="J58" s="7">
        <v>450</v>
      </c>
      <c r="K58" s="7">
        <v>50</v>
      </c>
      <c r="L58" s="7" t="s">
        <v>225</v>
      </c>
      <c r="M58" s="7"/>
      <c r="N58" s="7"/>
      <c r="O58" s="7"/>
      <c r="P58" s="35" t="s">
        <v>262</v>
      </c>
    </row>
    <row r="59" spans="1:16" s="1" customFormat="1" ht="37.5" customHeight="1">
      <c r="A59" s="34"/>
      <c r="B59" s="34"/>
      <c r="C59" s="34"/>
      <c r="D59" s="34"/>
      <c r="E59" s="34"/>
      <c r="F59" s="34"/>
      <c r="G59" s="7"/>
      <c r="H59" s="7"/>
      <c r="I59" s="7"/>
      <c r="J59" s="7"/>
      <c r="K59" s="7"/>
      <c r="L59" s="7"/>
      <c r="M59" s="7"/>
      <c r="N59" s="7"/>
      <c r="O59" s="7"/>
      <c r="P59" s="34"/>
    </row>
    <row r="60" spans="1:16" s="1" customFormat="1" ht="15.75">
      <c r="A60" s="34"/>
      <c r="B60" s="34"/>
      <c r="C60" s="34"/>
      <c r="D60" s="34"/>
      <c r="E60" s="34"/>
      <c r="F60" s="34"/>
      <c r="G60" s="7"/>
      <c r="H60" s="7"/>
      <c r="I60" s="7"/>
      <c r="J60" s="7"/>
      <c r="K60" s="7"/>
      <c r="L60" s="7"/>
      <c r="M60" s="7"/>
      <c r="N60" s="7"/>
      <c r="O60" s="7"/>
      <c r="P60" s="34"/>
    </row>
    <row r="61" spans="2:12" s="1" customFormat="1" ht="15.75">
      <c r="B61" s="5"/>
      <c r="F61" s="5"/>
      <c r="L61" s="5"/>
    </row>
  </sheetData>
  <sheetProtection/>
  <mergeCells count="82">
    <mergeCell ref="P49:P51"/>
    <mergeCell ref="P53:P54"/>
    <mergeCell ref="P56:P57"/>
    <mergeCell ref="P58:P60"/>
    <mergeCell ref="P6:P11"/>
    <mergeCell ref="P13:P19"/>
    <mergeCell ref="P20:P31"/>
    <mergeCell ref="P33:P37"/>
    <mergeCell ref="P39:P42"/>
    <mergeCell ref="P44:P47"/>
    <mergeCell ref="F39:F42"/>
    <mergeCell ref="F44:F47"/>
    <mergeCell ref="F49:F51"/>
    <mergeCell ref="F53:F54"/>
    <mergeCell ref="F56:F57"/>
    <mergeCell ref="F58:F60"/>
    <mergeCell ref="E44:E47"/>
    <mergeCell ref="E49:E51"/>
    <mergeCell ref="E53:E54"/>
    <mergeCell ref="E56:E57"/>
    <mergeCell ref="E58:E60"/>
    <mergeCell ref="F3:F5"/>
    <mergeCell ref="F6:F11"/>
    <mergeCell ref="F13:F19"/>
    <mergeCell ref="F20:F31"/>
    <mergeCell ref="F33:F37"/>
    <mergeCell ref="D49:D51"/>
    <mergeCell ref="D53:D54"/>
    <mergeCell ref="D56:D57"/>
    <mergeCell ref="D58:D60"/>
    <mergeCell ref="E3:E5"/>
    <mergeCell ref="E6:E11"/>
    <mergeCell ref="E13:E19"/>
    <mergeCell ref="E20:E31"/>
    <mergeCell ref="E33:E37"/>
    <mergeCell ref="E39:E42"/>
    <mergeCell ref="D6:D11"/>
    <mergeCell ref="D13:D19"/>
    <mergeCell ref="D20:D31"/>
    <mergeCell ref="D33:D37"/>
    <mergeCell ref="D39:D42"/>
    <mergeCell ref="D44:D47"/>
    <mergeCell ref="C39:C42"/>
    <mergeCell ref="C44:C47"/>
    <mergeCell ref="C49:C51"/>
    <mergeCell ref="C53:C54"/>
    <mergeCell ref="C56:C57"/>
    <mergeCell ref="C58:C60"/>
    <mergeCell ref="B44:B47"/>
    <mergeCell ref="B49:B51"/>
    <mergeCell ref="B53:B54"/>
    <mergeCell ref="B56:B57"/>
    <mergeCell ref="B58:B60"/>
    <mergeCell ref="C3:C5"/>
    <mergeCell ref="C6:C11"/>
    <mergeCell ref="C13:C19"/>
    <mergeCell ref="C20:C31"/>
    <mergeCell ref="C33:C37"/>
    <mergeCell ref="A49:A51"/>
    <mergeCell ref="A53:A54"/>
    <mergeCell ref="A56:A57"/>
    <mergeCell ref="A58:A60"/>
    <mergeCell ref="B3:B5"/>
    <mergeCell ref="B6:B11"/>
    <mergeCell ref="B13:B19"/>
    <mergeCell ref="B20:B31"/>
    <mergeCell ref="B33:B37"/>
    <mergeCell ref="B39:B42"/>
    <mergeCell ref="A6:A11"/>
    <mergeCell ref="A13:A19"/>
    <mergeCell ref="A20:A31"/>
    <mergeCell ref="A33:A37"/>
    <mergeCell ref="A39:A42"/>
    <mergeCell ref="A44:A47"/>
    <mergeCell ref="A2:P2"/>
    <mergeCell ref="G3:O3"/>
    <mergeCell ref="G4:I4"/>
    <mergeCell ref="J4:L4"/>
    <mergeCell ref="M4:O4"/>
    <mergeCell ref="A3:A5"/>
    <mergeCell ref="D3:D5"/>
    <mergeCell ref="P3:P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</dc:creator>
  <cp:keywords/>
  <dc:description/>
  <cp:lastModifiedBy>Administrator</cp:lastModifiedBy>
  <cp:lastPrinted>2019-07-21T17:05:44Z</cp:lastPrinted>
  <dcterms:created xsi:type="dcterms:W3CDTF">2019-01-24T02:12:14Z</dcterms:created>
  <dcterms:modified xsi:type="dcterms:W3CDTF">2019-08-01T11:11:36Z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